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ariyasuren_baldansenge_piie_com/Documents/Ariya/Papers_QC_Ariya/2026/Joe/"/>
    </mc:Choice>
  </mc:AlternateContent>
  <xr:revisionPtr revIDLastSave="0" documentId="13_ncr:1_{09C5D096-68BA-7942-84FF-6EA5D0A02CA2}" xr6:coauthVersionLast="47" xr6:coauthVersionMax="47" xr10:uidLastSave="{00000000-0000-0000-0000-000000000000}"/>
  <bookViews>
    <workbookView xWindow="43095" yWindow="0" windowWidth="14610" windowHeight="15585" xr2:uid="{68E69327-7B16-4041-9876-589BDD8D07BF}"/>
  </bookViews>
  <sheets>
    <sheet name="CA" sheetId="1" r:id="rId1"/>
    <sheet name="IIP graph" sheetId="2" r:id="rId2"/>
  </sheets>
  <externalReferences>
    <externalReference r:id="rId3"/>
    <externalReference r:id="rId4"/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" i="1" l="1"/>
  <c r="Z5" i="1"/>
  <c r="Z3" i="1"/>
  <c r="Z6" i="1"/>
  <c r="Z4" i="1"/>
  <c r="I13" i="1"/>
  <c r="H13" i="1"/>
  <c r="L12" i="1"/>
  <c r="K12" i="1"/>
  <c r="J12" i="1"/>
  <c r="K11" i="1"/>
  <c r="J11" i="1"/>
  <c r="I11" i="1"/>
  <c r="H11" i="1"/>
  <c r="F10" i="1"/>
  <c r="E10" i="1"/>
  <c r="D10" i="1"/>
  <c r="C10" i="1"/>
  <c r="B10" i="1"/>
  <c r="L13" i="1"/>
  <c r="K13" i="1"/>
  <c r="J13" i="1"/>
  <c r="I12" i="1"/>
  <c r="H12" i="1"/>
  <c r="L11" i="1"/>
  <c r="O6" i="1" l="1"/>
  <c r="U6" i="1"/>
  <c r="F13" i="1"/>
  <c r="E13" i="1"/>
  <c r="D13" i="1"/>
  <c r="C13" i="1"/>
  <c r="F12" i="1"/>
  <c r="E12" i="1"/>
  <c r="D12" i="1"/>
  <c r="C12" i="1"/>
  <c r="F11" i="1"/>
  <c r="E11" i="1"/>
  <c r="D11" i="1"/>
  <c r="C11" i="1"/>
  <c r="U5" i="1"/>
  <c r="U4" i="1"/>
  <c r="U3" i="1"/>
  <c r="O5" i="1"/>
  <c r="O4" i="1"/>
  <c r="O3" i="1"/>
  <c r="I6" i="1"/>
  <c r="I5" i="1"/>
  <c r="I4" i="1"/>
  <c r="I3" i="1"/>
  <c r="L6" i="1" l="1"/>
  <c r="K6" i="1"/>
  <c r="L5" i="1"/>
  <c r="K5" i="1"/>
  <c r="L4" i="1"/>
  <c r="K4" i="1"/>
  <c r="L3" i="1"/>
  <c r="K3" i="1"/>
  <c r="L2" i="1"/>
  <c r="K2" i="1"/>
  <c r="C6" i="1"/>
  <c r="C5" i="1"/>
  <c r="C4" i="1"/>
  <c r="C3" i="1"/>
  <c r="B5" i="1"/>
  <c r="U4" i="2" l="1"/>
  <c r="W22" i="2"/>
  <c r="V22" i="2"/>
  <c r="R22" i="2"/>
  <c r="Q22" i="2"/>
  <c r="O22" i="2"/>
  <c r="W18" i="2"/>
  <c r="U19" i="2"/>
  <c r="X10" i="2"/>
  <c r="X22" i="2" s="1"/>
  <c r="W10" i="2"/>
  <c r="V10" i="2"/>
  <c r="U10" i="2"/>
  <c r="U22" i="2" s="1"/>
  <c r="T10" i="2"/>
  <c r="T22" i="2" s="1"/>
  <c r="R10" i="2"/>
  <c r="Q10" i="2"/>
  <c r="P10" i="2"/>
  <c r="P22" i="2" s="1"/>
  <c r="O10" i="2"/>
  <c r="Y4" i="2"/>
  <c r="L43" i="2" s="1"/>
  <c r="L46" i="2" s="1"/>
  <c r="X4" i="2"/>
  <c r="L39" i="2" s="1"/>
  <c r="L42" i="2" s="1"/>
  <c r="Q4" i="2"/>
  <c r="L11" i="2" s="1"/>
  <c r="L14" i="2" s="1"/>
  <c r="P4" i="2"/>
  <c r="P3" i="2"/>
  <c r="Q3" i="2" s="1"/>
  <c r="R3" i="2" s="1"/>
  <c r="S3" i="2" s="1"/>
  <c r="T3" i="2" s="1"/>
  <c r="U3" i="2" s="1"/>
  <c r="V3" i="2" s="1"/>
  <c r="W3" i="2" s="1"/>
  <c r="X3" i="2" s="1"/>
  <c r="Y3" i="2" s="1"/>
  <c r="I44" i="2"/>
  <c r="H44" i="2"/>
  <c r="G44" i="2"/>
  <c r="I43" i="2"/>
  <c r="H43" i="2"/>
  <c r="G43" i="2"/>
  <c r="I42" i="2"/>
  <c r="X19" i="2" s="1"/>
  <c r="H42" i="2"/>
  <c r="X18" i="2" s="1"/>
  <c r="G42" i="2"/>
  <c r="X17" i="2" s="1"/>
  <c r="I41" i="2"/>
  <c r="H41" i="2"/>
  <c r="G41" i="2"/>
  <c r="I40" i="2"/>
  <c r="H40" i="2"/>
  <c r="G40" i="2"/>
  <c r="I39" i="2"/>
  <c r="H39" i="2"/>
  <c r="G39" i="2"/>
  <c r="I38" i="2"/>
  <c r="W19" i="2" s="1"/>
  <c r="H38" i="2"/>
  <c r="G38" i="2"/>
  <c r="W17" i="2" s="1"/>
  <c r="I37" i="2"/>
  <c r="H37" i="2"/>
  <c r="G37" i="2"/>
  <c r="I36" i="2"/>
  <c r="H36" i="2"/>
  <c r="G36" i="2"/>
  <c r="I35" i="2"/>
  <c r="H35" i="2"/>
  <c r="G35" i="2"/>
  <c r="I34" i="2"/>
  <c r="V19" i="2" s="1"/>
  <c r="H34" i="2"/>
  <c r="V18" i="2" s="1"/>
  <c r="G34" i="2"/>
  <c r="V17" i="2" s="1"/>
  <c r="I33" i="2"/>
  <c r="H33" i="2"/>
  <c r="G33" i="2"/>
  <c r="I32" i="2"/>
  <c r="H32" i="2"/>
  <c r="G32" i="2"/>
  <c r="I31" i="2"/>
  <c r="H31" i="2"/>
  <c r="G31" i="2"/>
  <c r="I30" i="2"/>
  <c r="H30" i="2"/>
  <c r="U18" i="2" s="1"/>
  <c r="G30" i="2"/>
  <c r="U17" i="2" s="1"/>
  <c r="I29" i="2"/>
  <c r="H29" i="2"/>
  <c r="G29" i="2"/>
  <c r="I28" i="2"/>
  <c r="H28" i="2"/>
  <c r="G28" i="2"/>
  <c r="I27" i="2"/>
  <c r="H27" i="2"/>
  <c r="G27" i="2"/>
  <c r="I26" i="2"/>
  <c r="T19" i="2" s="1"/>
  <c r="H26" i="2"/>
  <c r="T18" i="2" s="1"/>
  <c r="G26" i="2"/>
  <c r="T17" i="2" s="1"/>
  <c r="I25" i="2"/>
  <c r="H25" i="2"/>
  <c r="G25" i="2"/>
  <c r="I24" i="2"/>
  <c r="H24" i="2"/>
  <c r="G24" i="2"/>
  <c r="I23" i="2"/>
  <c r="H23" i="2"/>
  <c r="G23" i="2"/>
  <c r="I22" i="2"/>
  <c r="S19" i="2" s="1"/>
  <c r="H22" i="2"/>
  <c r="S18" i="2" s="1"/>
  <c r="G22" i="2"/>
  <c r="S17" i="2" s="1"/>
  <c r="I21" i="2"/>
  <c r="H21" i="2"/>
  <c r="G21" i="2"/>
  <c r="I20" i="2"/>
  <c r="H20" i="2"/>
  <c r="G20" i="2"/>
  <c r="I19" i="2"/>
  <c r="H19" i="2"/>
  <c r="G19" i="2"/>
  <c r="I18" i="2"/>
  <c r="R19" i="2" s="1"/>
  <c r="H18" i="2"/>
  <c r="R18" i="2" s="1"/>
  <c r="G18" i="2"/>
  <c r="R17" i="2" s="1"/>
  <c r="I17" i="2"/>
  <c r="H17" i="2"/>
  <c r="G17" i="2"/>
  <c r="I16" i="2"/>
  <c r="H16" i="2"/>
  <c r="G16" i="2"/>
  <c r="I15" i="2"/>
  <c r="H15" i="2"/>
  <c r="G15" i="2"/>
  <c r="I14" i="2"/>
  <c r="Q19" i="2" s="1"/>
  <c r="H14" i="2"/>
  <c r="Q18" i="2" s="1"/>
  <c r="G14" i="2"/>
  <c r="Q17" i="2" s="1"/>
  <c r="I13" i="2"/>
  <c r="H13" i="2"/>
  <c r="G13" i="2"/>
  <c r="I12" i="2"/>
  <c r="H12" i="2"/>
  <c r="G12" i="2"/>
  <c r="I11" i="2"/>
  <c r="H11" i="2"/>
  <c r="G11" i="2"/>
  <c r="I10" i="2"/>
  <c r="P19" i="2" s="1"/>
  <c r="H10" i="2"/>
  <c r="P18" i="2" s="1"/>
  <c r="G10" i="2"/>
  <c r="P17" i="2" s="1"/>
  <c r="I9" i="2"/>
  <c r="H9" i="2"/>
  <c r="G9" i="2"/>
  <c r="I8" i="2"/>
  <c r="H8" i="2"/>
  <c r="G8" i="2"/>
  <c r="I7" i="2"/>
  <c r="H7" i="2"/>
  <c r="G7" i="2"/>
  <c r="I6" i="2"/>
  <c r="O19" i="2" s="1"/>
  <c r="H6" i="2"/>
  <c r="O18" i="2" s="1"/>
  <c r="G6" i="2"/>
  <c r="O17" i="2" s="1"/>
  <c r="I5" i="2"/>
  <c r="H5" i="2"/>
  <c r="G5" i="2"/>
  <c r="I4" i="2"/>
  <c r="H4" i="2"/>
  <c r="G4" i="2"/>
  <c r="I3" i="2"/>
  <c r="H3" i="2"/>
  <c r="G3" i="2"/>
  <c r="S10" i="2" l="1"/>
  <c r="S22" i="2" s="1"/>
  <c r="V4" i="2"/>
  <c r="L31" i="2" s="1"/>
  <c r="L34" i="2" s="1"/>
  <c r="W4" i="2"/>
  <c r="W25" i="2" s="1"/>
  <c r="X23" i="2"/>
  <c r="L7" i="2"/>
  <c r="L10" i="2" s="1"/>
  <c r="O4" i="2"/>
  <c r="Q23" i="2"/>
  <c r="P23" i="2"/>
  <c r="L27" i="2"/>
  <c r="L30" i="2" s="1"/>
  <c r="U23" i="2"/>
  <c r="U24" i="2"/>
  <c r="U25" i="2"/>
  <c r="X24" i="2"/>
  <c r="R4" i="2"/>
  <c r="Q24" i="2"/>
  <c r="P24" i="2"/>
  <c r="S4" i="2"/>
  <c r="P25" i="2"/>
  <c r="X25" i="2"/>
  <c r="Q25" i="2"/>
  <c r="T4" i="2"/>
  <c r="L32" i="2"/>
  <c r="L40" i="2"/>
  <c r="L41" i="2"/>
  <c r="L12" i="2"/>
  <c r="L44" i="2"/>
  <c r="L13" i="2"/>
  <c r="L45" i="2"/>
  <c r="D44" i="2"/>
  <c r="C44" i="2"/>
  <c r="D43" i="2"/>
  <c r="C43" i="2"/>
  <c r="D42" i="2"/>
  <c r="X7" i="2" s="1"/>
  <c r="X13" i="2" s="1"/>
  <c r="C42" i="2"/>
  <c r="X6" i="2" s="1"/>
  <c r="X12" i="2" s="1"/>
  <c r="D41" i="2"/>
  <c r="C41" i="2"/>
  <c r="D40" i="2"/>
  <c r="C40" i="2"/>
  <c r="D39" i="2"/>
  <c r="C39" i="2"/>
  <c r="D38" i="2"/>
  <c r="W7" i="2" s="1"/>
  <c r="C38" i="2"/>
  <c r="W6" i="2" s="1"/>
  <c r="D37" i="2"/>
  <c r="C37" i="2"/>
  <c r="D36" i="2"/>
  <c r="C36" i="2"/>
  <c r="D35" i="2"/>
  <c r="C35" i="2"/>
  <c r="D34" i="2"/>
  <c r="V7" i="2" s="1"/>
  <c r="C34" i="2"/>
  <c r="V6" i="2" s="1"/>
  <c r="D33" i="2"/>
  <c r="C33" i="2"/>
  <c r="D32" i="2"/>
  <c r="C32" i="2"/>
  <c r="D31" i="2"/>
  <c r="C31" i="2"/>
  <c r="D30" i="2"/>
  <c r="U7" i="2" s="1"/>
  <c r="U13" i="2" s="1"/>
  <c r="C30" i="2"/>
  <c r="U6" i="2" s="1"/>
  <c r="U12" i="2" s="1"/>
  <c r="D29" i="2"/>
  <c r="C29" i="2"/>
  <c r="D28" i="2"/>
  <c r="C28" i="2"/>
  <c r="D27" i="2"/>
  <c r="C27" i="2"/>
  <c r="D26" i="2"/>
  <c r="T7" i="2" s="1"/>
  <c r="C26" i="2"/>
  <c r="T6" i="2" s="1"/>
  <c r="D25" i="2"/>
  <c r="C25" i="2"/>
  <c r="D24" i="2"/>
  <c r="C24" i="2"/>
  <c r="D23" i="2"/>
  <c r="C23" i="2"/>
  <c r="D22" i="2"/>
  <c r="S7" i="2" s="1"/>
  <c r="C22" i="2"/>
  <c r="S6" i="2" s="1"/>
  <c r="D21" i="2"/>
  <c r="C21" i="2"/>
  <c r="D20" i="2"/>
  <c r="C20" i="2"/>
  <c r="D19" i="2"/>
  <c r="C19" i="2"/>
  <c r="D18" i="2"/>
  <c r="R7" i="2" s="1"/>
  <c r="C18" i="2"/>
  <c r="R6" i="2" s="1"/>
  <c r="D17" i="2"/>
  <c r="C17" i="2"/>
  <c r="D16" i="2"/>
  <c r="C16" i="2"/>
  <c r="D15" i="2"/>
  <c r="C15" i="2"/>
  <c r="D14" i="2"/>
  <c r="Q7" i="2" s="1"/>
  <c r="Q13" i="2" s="1"/>
  <c r="C14" i="2"/>
  <c r="Q6" i="2" s="1"/>
  <c r="Q12" i="2" s="1"/>
  <c r="D13" i="2"/>
  <c r="C13" i="2"/>
  <c r="D12" i="2"/>
  <c r="C12" i="2"/>
  <c r="D11" i="2"/>
  <c r="C11" i="2"/>
  <c r="D10" i="2"/>
  <c r="P7" i="2" s="1"/>
  <c r="P13" i="2" s="1"/>
  <c r="C10" i="2"/>
  <c r="P6" i="2" s="1"/>
  <c r="P12" i="2" s="1"/>
  <c r="D9" i="2"/>
  <c r="C9" i="2"/>
  <c r="D8" i="2"/>
  <c r="C8" i="2"/>
  <c r="D7" i="2"/>
  <c r="C7" i="2"/>
  <c r="D6" i="2"/>
  <c r="O7" i="2" s="1"/>
  <c r="C6" i="2"/>
  <c r="O6" i="2" s="1"/>
  <c r="D5" i="2"/>
  <c r="C5" i="2"/>
  <c r="D4" i="2"/>
  <c r="C4" i="2"/>
  <c r="D3" i="2"/>
  <c r="C3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B44" i="2"/>
  <c r="B43" i="2"/>
  <c r="B42" i="2"/>
  <c r="X5" i="2" s="1"/>
  <c r="X11" i="2" s="1"/>
  <c r="B41" i="2"/>
  <c r="B40" i="2"/>
  <c r="B39" i="2"/>
  <c r="B38" i="2"/>
  <c r="W5" i="2" s="1"/>
  <c r="B37" i="2"/>
  <c r="B36" i="2"/>
  <c r="B35" i="2"/>
  <c r="B34" i="2"/>
  <c r="V5" i="2" s="1"/>
  <c r="B33" i="2"/>
  <c r="B32" i="2"/>
  <c r="B31" i="2"/>
  <c r="B30" i="2"/>
  <c r="U5" i="2" s="1"/>
  <c r="U11" i="2" s="1"/>
  <c r="B29" i="2"/>
  <c r="B28" i="2"/>
  <c r="B27" i="2"/>
  <c r="B26" i="2"/>
  <c r="T5" i="2" s="1"/>
  <c r="B25" i="2"/>
  <c r="B24" i="2"/>
  <c r="B23" i="2"/>
  <c r="B22" i="2"/>
  <c r="S5" i="2" s="1"/>
  <c r="B21" i="2"/>
  <c r="B20" i="2"/>
  <c r="B19" i="2"/>
  <c r="B18" i="2"/>
  <c r="R5" i="2" s="1"/>
  <c r="B17" i="2"/>
  <c r="B16" i="2"/>
  <c r="B15" i="2"/>
  <c r="B14" i="2"/>
  <c r="Q5" i="2" s="1"/>
  <c r="Q11" i="2" s="1"/>
  <c r="B13" i="2"/>
  <c r="B12" i="2"/>
  <c r="B11" i="2"/>
  <c r="B10" i="2"/>
  <c r="P5" i="2" s="1"/>
  <c r="P11" i="2" s="1"/>
  <c r="B9" i="2"/>
  <c r="B8" i="2"/>
  <c r="B7" i="2"/>
  <c r="B6" i="2"/>
  <c r="O5" i="2" s="1"/>
  <c r="B5" i="2"/>
  <c r="B4" i="2"/>
  <c r="B3" i="2"/>
  <c r="E44" i="2"/>
  <c r="E43" i="2"/>
  <c r="E42" i="2"/>
  <c r="X8" i="2" s="1"/>
  <c r="X14" i="2" s="1"/>
  <c r="E40" i="2"/>
  <c r="E39" i="2"/>
  <c r="E36" i="2"/>
  <c r="E31" i="2"/>
  <c r="E28" i="2"/>
  <c r="E27" i="2"/>
  <c r="E26" i="2"/>
  <c r="T8" i="2" s="1"/>
  <c r="E23" i="2"/>
  <c r="E20" i="2"/>
  <c r="E19" i="2"/>
  <c r="E15" i="2"/>
  <c r="E12" i="2"/>
  <c r="E11" i="2"/>
  <c r="E10" i="2"/>
  <c r="P8" i="2" s="1"/>
  <c r="P14" i="2" s="1"/>
  <c r="E8" i="2"/>
  <c r="E7" i="2"/>
  <c r="E4" i="2"/>
  <c r="E37" i="2"/>
  <c r="E29" i="2"/>
  <c r="E21" i="2"/>
  <c r="E13" i="2"/>
  <c r="E5" i="2"/>
  <c r="E3" i="2"/>
  <c r="V11" i="2" l="1"/>
  <c r="L33" i="2"/>
  <c r="V12" i="2"/>
  <c r="W24" i="2"/>
  <c r="V24" i="2"/>
  <c r="O13" i="2"/>
  <c r="V23" i="2"/>
  <c r="W12" i="2"/>
  <c r="V13" i="2"/>
  <c r="W13" i="2"/>
  <c r="V25" i="2"/>
  <c r="W11" i="2"/>
  <c r="L8" i="2"/>
  <c r="O11" i="2"/>
  <c r="L29" i="2"/>
  <c r="L28" i="2"/>
  <c r="L9" i="2"/>
  <c r="L3" i="2"/>
  <c r="O23" i="2"/>
  <c r="O12" i="2"/>
  <c r="O25" i="2"/>
  <c r="L35" i="2"/>
  <c r="W23" i="2"/>
  <c r="T14" i="2"/>
  <c r="O24" i="2"/>
  <c r="L19" i="2"/>
  <c r="S11" i="2"/>
  <c r="S24" i="2"/>
  <c r="S13" i="2"/>
  <c r="S25" i="2"/>
  <c r="S23" i="2"/>
  <c r="S12" i="2"/>
  <c r="L15" i="2"/>
  <c r="R25" i="2"/>
  <c r="R11" i="2"/>
  <c r="R24" i="2"/>
  <c r="R23" i="2"/>
  <c r="R12" i="2"/>
  <c r="R13" i="2"/>
  <c r="L23" i="2"/>
  <c r="T24" i="2"/>
  <c r="T12" i="2"/>
  <c r="T13" i="2"/>
  <c r="T11" i="2"/>
  <c r="T23" i="2"/>
  <c r="T25" i="2"/>
  <c r="E32" i="2"/>
  <c r="E35" i="2"/>
  <c r="E9" i="2"/>
  <c r="E17" i="2"/>
  <c r="E25" i="2"/>
  <c r="E33" i="2"/>
  <c r="E18" i="2"/>
  <c r="R8" i="2" s="1"/>
  <c r="R14" i="2" s="1"/>
  <c r="E34" i="2"/>
  <c r="V8" i="2" s="1"/>
  <c r="V14" i="2" s="1"/>
  <c r="E24" i="2"/>
  <c r="E41" i="2"/>
  <c r="E16" i="2"/>
  <c r="E6" i="2"/>
  <c r="O8" i="2" s="1"/>
  <c r="O14" i="2" s="1"/>
  <c r="E14" i="2"/>
  <c r="Q8" i="2" s="1"/>
  <c r="Q14" i="2" s="1"/>
  <c r="E22" i="2"/>
  <c r="S8" i="2" s="1"/>
  <c r="S14" i="2" s="1"/>
  <c r="E30" i="2"/>
  <c r="U8" i="2" s="1"/>
  <c r="U14" i="2" s="1"/>
  <c r="E38" i="2"/>
  <c r="W8" i="2" s="1"/>
  <c r="W14" i="2" s="1"/>
  <c r="L36" i="2" l="1"/>
  <c r="L37" i="2"/>
  <c r="L38" i="2"/>
  <c r="L6" i="2"/>
  <c r="L4" i="2"/>
  <c r="L5" i="2"/>
  <c r="L18" i="2"/>
  <c r="L16" i="2"/>
  <c r="L17" i="2"/>
  <c r="L25" i="2"/>
  <c r="L26" i="2"/>
  <c r="L24" i="2"/>
  <c r="L22" i="2"/>
  <c r="L20" i="2"/>
  <c r="L21" i="2"/>
  <c r="J7" i="2" l="1"/>
  <c r="J17" i="2"/>
  <c r="J25" i="2"/>
  <c r="J33" i="2"/>
  <c r="J38" i="2"/>
  <c r="W20" i="2" s="1"/>
  <c r="W26" i="2" s="1"/>
  <c r="J36" i="2"/>
  <c r="J37" i="2"/>
  <c r="J8" i="2"/>
  <c r="J16" i="2"/>
  <c r="J32" i="2"/>
  <c r="J39" i="2"/>
  <c r="J42" i="2" l="1"/>
  <c r="X20" i="2" s="1"/>
  <c r="X26" i="2" s="1"/>
  <c r="J28" i="2"/>
  <c r="J3" i="2"/>
  <c r="J40" i="2"/>
  <c r="J26" i="2"/>
  <c r="T20" i="2" s="1"/>
  <c r="T26" i="2" s="1"/>
  <c r="J9" i="2"/>
  <c r="J24" i="2"/>
  <c r="J29" i="2"/>
  <c r="J21" i="2"/>
  <c r="J23" i="2"/>
  <c r="J41" i="2"/>
  <c r="J6" i="2"/>
  <c r="O20" i="2" s="1"/>
  <c r="O26" i="2" s="1"/>
  <c r="J19" i="2"/>
  <c r="J12" i="2"/>
  <c r="J31" i="2"/>
  <c r="J35" i="2"/>
  <c r="J14" i="2"/>
  <c r="Q20" i="2" s="1"/>
  <c r="Q26" i="2" s="1"/>
  <c r="J27" i="2"/>
  <c r="J20" i="2"/>
  <c r="J5" i="2"/>
  <c r="J44" i="2"/>
  <c r="J43" i="2"/>
  <c r="J22" i="2"/>
  <c r="S20" i="2" s="1"/>
  <c r="S26" i="2" s="1"/>
  <c r="J10" i="2"/>
  <c r="P20" i="2" s="1"/>
  <c r="P26" i="2" s="1"/>
  <c r="J30" i="2"/>
  <c r="U20" i="2" s="1"/>
  <c r="U26" i="2" s="1"/>
  <c r="J13" i="2"/>
  <c r="J15" i="2"/>
  <c r="J34" i="2"/>
  <c r="V20" i="2" s="1"/>
  <c r="V26" i="2" s="1"/>
  <c r="J11" i="2"/>
  <c r="J18" i="2"/>
  <c r="R20" i="2" s="1"/>
  <c r="R26" i="2" s="1"/>
  <c r="J4" i="2"/>
  <c r="X20" i="1" l="1"/>
  <c r="W20" i="1"/>
  <c r="V20" i="1"/>
  <c r="U20" i="1"/>
  <c r="T20" i="1"/>
  <c r="X19" i="1"/>
  <c r="W19" i="1"/>
  <c r="V19" i="1"/>
  <c r="U19" i="1"/>
  <c r="T19" i="1"/>
  <c r="X18" i="1"/>
  <c r="W18" i="1"/>
  <c r="V18" i="1"/>
  <c r="U18" i="1"/>
  <c r="T18" i="1"/>
  <c r="X17" i="1"/>
  <c r="W17" i="1"/>
  <c r="V17" i="1"/>
  <c r="U17" i="1"/>
  <c r="T17" i="1"/>
  <c r="X16" i="1"/>
  <c r="W16" i="1"/>
  <c r="V16" i="1"/>
  <c r="U16" i="1"/>
  <c r="T16" i="1"/>
  <c r="F18" i="1"/>
  <c r="E18" i="1"/>
  <c r="D18" i="1"/>
  <c r="C18" i="1"/>
  <c r="B18" i="1"/>
  <c r="A11" i="1" l="1"/>
  <c r="C28" i="1" l="1"/>
  <c r="C27" i="1"/>
  <c r="C26" i="1"/>
  <c r="C25" i="1"/>
  <c r="J6" i="1"/>
  <c r="H5" i="1"/>
  <c r="H3" i="1"/>
  <c r="H4" i="1"/>
  <c r="J3" i="1"/>
  <c r="R20" i="1"/>
  <c r="Q20" i="1"/>
  <c r="P20" i="1"/>
  <c r="O20" i="1"/>
  <c r="N20" i="1"/>
  <c r="R19" i="1"/>
  <c r="Q19" i="1"/>
  <c r="P19" i="1"/>
  <c r="O19" i="1"/>
  <c r="N19" i="1"/>
  <c r="R18" i="1"/>
  <c r="Q18" i="1"/>
  <c r="P18" i="1"/>
  <c r="O18" i="1"/>
  <c r="N18" i="1"/>
  <c r="R17" i="1"/>
  <c r="Q17" i="1"/>
  <c r="P17" i="1"/>
  <c r="O17" i="1"/>
  <c r="N17" i="1"/>
  <c r="R16" i="1"/>
  <c r="Q16" i="1"/>
  <c r="P16" i="1"/>
  <c r="O16" i="1"/>
  <c r="N16" i="1"/>
  <c r="B16" i="1"/>
  <c r="I42" i="1" s="1"/>
  <c r="C16" i="1"/>
  <c r="J42" i="1" s="1"/>
  <c r="D16" i="1"/>
  <c r="E16" i="1"/>
  <c r="L42" i="1" s="1"/>
  <c r="F16" i="1"/>
  <c r="M42" i="1" s="1"/>
  <c r="A17" i="1"/>
  <c r="B17" i="1"/>
  <c r="C17" i="1"/>
  <c r="D17" i="1"/>
  <c r="E17" i="1"/>
  <c r="F17" i="1"/>
  <c r="A18" i="1"/>
  <c r="A19" i="1"/>
  <c r="B19" i="1"/>
  <c r="C19" i="1"/>
  <c r="D19" i="1"/>
  <c r="E19" i="1"/>
  <c r="F19" i="1"/>
  <c r="A20" i="1"/>
  <c r="B20" i="1"/>
  <c r="C20" i="1"/>
  <c r="D20" i="1"/>
  <c r="E20" i="1"/>
  <c r="F20" i="1"/>
  <c r="L20" i="1"/>
  <c r="K20" i="1"/>
  <c r="J20" i="1"/>
  <c r="I20" i="1"/>
  <c r="H20" i="1"/>
  <c r="L19" i="1"/>
  <c r="K19" i="1"/>
  <c r="J19" i="1"/>
  <c r="I19" i="1"/>
  <c r="H19" i="1"/>
  <c r="L18" i="1"/>
  <c r="K18" i="1"/>
  <c r="J18" i="1"/>
  <c r="I18" i="1"/>
  <c r="H18" i="1"/>
  <c r="L17" i="1"/>
  <c r="K17" i="1"/>
  <c r="J17" i="1"/>
  <c r="I17" i="1"/>
  <c r="H17" i="1"/>
  <c r="L16" i="1"/>
  <c r="K16" i="1"/>
  <c r="J16" i="1"/>
  <c r="I16" i="1"/>
  <c r="H16" i="1"/>
  <c r="Z9" i="1"/>
  <c r="Z16" i="1" s="1"/>
  <c r="X13" i="1"/>
  <c r="W13" i="1"/>
  <c r="V13" i="1"/>
  <c r="U13" i="1"/>
  <c r="T13" i="1"/>
  <c r="X12" i="1"/>
  <c r="W12" i="1"/>
  <c r="V12" i="1"/>
  <c r="U12" i="1"/>
  <c r="T12" i="1"/>
  <c r="X11" i="1"/>
  <c r="W11" i="1"/>
  <c r="V11" i="1"/>
  <c r="U11" i="1"/>
  <c r="T11" i="1"/>
  <c r="X10" i="1"/>
  <c r="W10" i="1"/>
  <c r="V10" i="1"/>
  <c r="U10" i="1"/>
  <c r="T10" i="1"/>
  <c r="X9" i="1"/>
  <c r="W9" i="1"/>
  <c r="V9" i="1"/>
  <c r="U9" i="1"/>
  <c r="T9" i="1"/>
  <c r="R13" i="1"/>
  <c r="P13" i="1"/>
  <c r="O13" i="1"/>
  <c r="N13" i="1"/>
  <c r="R12" i="1"/>
  <c r="Q12" i="1"/>
  <c r="P12" i="1"/>
  <c r="O12" i="1"/>
  <c r="N12" i="1"/>
  <c r="R11" i="1"/>
  <c r="Q11" i="1"/>
  <c r="P11" i="1"/>
  <c r="O11" i="1"/>
  <c r="N11" i="1"/>
  <c r="R10" i="1"/>
  <c r="Q10" i="1"/>
  <c r="P10" i="1"/>
  <c r="O10" i="1"/>
  <c r="N10" i="1"/>
  <c r="R9" i="1"/>
  <c r="Q9" i="1"/>
  <c r="P9" i="1"/>
  <c r="O9" i="1"/>
  <c r="N9" i="1"/>
  <c r="L10" i="1"/>
  <c r="K10" i="1"/>
  <c r="J10" i="1"/>
  <c r="I10" i="1"/>
  <c r="H10" i="1"/>
  <c r="L9" i="1"/>
  <c r="K9" i="1"/>
  <c r="J9" i="1"/>
  <c r="I9" i="1"/>
  <c r="H9" i="1"/>
  <c r="B13" i="1"/>
  <c r="A13" i="1"/>
  <c r="B12" i="1"/>
  <c r="A12" i="1"/>
  <c r="B11" i="1"/>
  <c r="A10" i="1"/>
  <c r="F9" i="1"/>
  <c r="M34" i="1" s="1"/>
  <c r="E9" i="1"/>
  <c r="L34" i="1" s="1"/>
  <c r="D9" i="1"/>
  <c r="B9" i="1"/>
  <c r="I34" i="1" s="1"/>
  <c r="J5" i="1"/>
  <c r="H6" i="1"/>
  <c r="J4" i="1"/>
  <c r="Z10" i="1"/>
  <c r="Z17" i="1" s="1"/>
  <c r="Z11" i="1"/>
  <c r="Z18" i="1" s="1"/>
  <c r="Z12" i="1"/>
  <c r="Z19" i="1" s="1"/>
  <c r="X6" i="1"/>
  <c r="W6" i="1"/>
  <c r="V6" i="1"/>
  <c r="T6" i="1"/>
  <c r="X5" i="1"/>
  <c r="W5" i="1"/>
  <c r="V5" i="1"/>
  <c r="T5" i="1"/>
  <c r="X4" i="1"/>
  <c r="W4" i="1"/>
  <c r="V4" i="1"/>
  <c r="T4" i="1"/>
  <c r="X3" i="1"/>
  <c r="W3" i="1"/>
  <c r="V3" i="1"/>
  <c r="T3" i="1"/>
  <c r="X2" i="1"/>
  <c r="W2" i="1"/>
  <c r="V2" i="1"/>
  <c r="T2" i="1"/>
  <c r="R6" i="1"/>
  <c r="Q6" i="1"/>
  <c r="P6" i="1"/>
  <c r="N6" i="1"/>
  <c r="R5" i="1"/>
  <c r="Q5" i="1"/>
  <c r="P5" i="1"/>
  <c r="N5" i="1"/>
  <c r="R4" i="1"/>
  <c r="Q4" i="1"/>
  <c r="P4" i="1"/>
  <c r="N4" i="1"/>
  <c r="R3" i="1"/>
  <c r="Q3" i="1"/>
  <c r="P3" i="1"/>
  <c r="N3" i="1"/>
  <c r="R2" i="1"/>
  <c r="Q2" i="1"/>
  <c r="P2" i="1"/>
  <c r="N2" i="1"/>
  <c r="J2" i="1"/>
  <c r="A6" i="1"/>
  <c r="E5" i="1"/>
  <c r="D5" i="1"/>
  <c r="A5" i="1"/>
  <c r="A4" i="1"/>
  <c r="A3" i="1"/>
  <c r="F2" i="1"/>
  <c r="E2" i="1"/>
  <c r="D2" i="1"/>
  <c r="M35" i="1" l="1"/>
  <c r="L35" i="1"/>
  <c r="E35" i="1" s="1"/>
  <c r="K35" i="1"/>
  <c r="J35" i="1"/>
  <c r="C35" i="1" s="1"/>
  <c r="J38" i="1"/>
  <c r="C38" i="1" s="1"/>
  <c r="M37" i="1"/>
  <c r="I37" i="1"/>
  <c r="B37" i="1" s="1"/>
  <c r="I35" i="1"/>
  <c r="B35" i="1" s="1"/>
  <c r="D26" i="1"/>
  <c r="C29" i="1"/>
  <c r="Z13" i="1"/>
  <c r="L38" i="1" s="1"/>
  <c r="E38" i="1" s="1"/>
  <c r="B27" i="1"/>
  <c r="D27" i="1"/>
  <c r="E27" i="1"/>
  <c r="F27" i="1"/>
  <c r="B28" i="1"/>
  <c r="D28" i="1"/>
  <c r="E28" i="1"/>
  <c r="F28" i="1"/>
  <c r="B26" i="1"/>
  <c r="E26" i="1"/>
  <c r="J37" i="1" l="1"/>
  <c r="C37" i="1"/>
  <c r="M36" i="1"/>
  <c r="M39" i="1" s="1"/>
  <c r="J36" i="1"/>
  <c r="C36" i="1" s="1"/>
  <c r="C39" i="1" s="1"/>
  <c r="L36" i="1"/>
  <c r="E36" i="1" s="1"/>
  <c r="K36" i="1"/>
  <c r="I36" i="1"/>
  <c r="B36" i="1" s="1"/>
  <c r="L37" i="1"/>
  <c r="E37" i="1" s="1"/>
  <c r="D35" i="1"/>
  <c r="F35" i="1" s="1"/>
  <c r="K38" i="1"/>
  <c r="M38" i="1"/>
  <c r="I38" i="1"/>
  <c r="B38" i="1" s="1"/>
  <c r="F38" i="1" s="1"/>
  <c r="K37" i="1"/>
  <c r="D37" i="1" s="1"/>
  <c r="D38" i="1"/>
  <c r="F26" i="1"/>
  <c r="Z20" i="1"/>
  <c r="K43" i="1" s="1"/>
  <c r="J43" i="1"/>
  <c r="N35" i="1"/>
  <c r="F37" i="1" l="1"/>
  <c r="E39" i="1"/>
  <c r="C43" i="1"/>
  <c r="B39" i="1"/>
  <c r="L39" i="1"/>
  <c r="I39" i="1"/>
  <c r="J39" i="1"/>
  <c r="D36" i="1"/>
  <c r="D39" i="1" s="1"/>
  <c r="K39" i="1"/>
  <c r="J45" i="1"/>
  <c r="C45" i="1" s="1"/>
  <c r="M46" i="1"/>
  <c r="J46" i="1"/>
  <c r="C46" i="1" s="1"/>
  <c r="L43" i="1"/>
  <c r="E43" i="1" s="1"/>
  <c r="I46" i="1"/>
  <c r="B46" i="1" s="1"/>
  <c r="K45" i="1"/>
  <c r="D45" i="1" s="1"/>
  <c r="L46" i="1"/>
  <c r="E46" i="1" s="1"/>
  <c r="M43" i="1"/>
  <c r="D43" i="1" s="1"/>
  <c r="I45" i="1"/>
  <c r="B45" i="1" s="1"/>
  <c r="I44" i="1"/>
  <c r="B44" i="1" s="1"/>
  <c r="M45" i="1"/>
  <c r="M44" i="1"/>
  <c r="J44" i="1"/>
  <c r="C44" i="1" s="1"/>
  <c r="L44" i="1"/>
  <c r="E44" i="1" s="1"/>
  <c r="K44" i="1"/>
  <c r="L45" i="1"/>
  <c r="E45" i="1" s="1"/>
  <c r="N38" i="1"/>
  <c r="K46" i="1"/>
  <c r="D46" i="1" s="1"/>
  <c r="I43" i="1"/>
  <c r="B43" i="1" s="1"/>
  <c r="N37" i="1"/>
  <c r="N36" i="1"/>
  <c r="F46" i="1" l="1"/>
  <c r="F43" i="1"/>
  <c r="F45" i="1"/>
  <c r="F39" i="1"/>
  <c r="F36" i="1"/>
  <c r="B47" i="1"/>
  <c r="E47" i="1"/>
  <c r="C47" i="1"/>
  <c r="D44" i="1"/>
  <c r="F44" i="1" s="1"/>
  <c r="J47" i="1"/>
  <c r="N46" i="1"/>
  <c r="M47" i="1"/>
  <c r="I47" i="1"/>
  <c r="N45" i="1"/>
  <c r="L47" i="1"/>
  <c r="N44" i="1"/>
  <c r="N43" i="1"/>
  <c r="K47" i="1"/>
  <c r="N39" i="1"/>
  <c r="F47" i="1" l="1"/>
  <c r="D47" i="1"/>
  <c r="N47" i="1"/>
  <c r="D6" i="1" l="1"/>
  <c r="E3" i="1"/>
  <c r="E4" i="1"/>
  <c r="D4" i="1"/>
  <c r="F5" i="1"/>
  <c r="B4" i="1"/>
  <c r="E6" i="1"/>
  <c r="D3" i="1"/>
  <c r="B3" i="1"/>
  <c r="B6" i="1"/>
  <c r="D25" i="1" l="1"/>
  <c r="D29" i="1" s="1"/>
  <c r="E25" i="1"/>
  <c r="E29" i="1" s="1"/>
  <c r="B25" i="1"/>
  <c r="B29" i="1" s="1"/>
  <c r="F6" i="1"/>
  <c r="F4" i="1"/>
  <c r="F3" i="1"/>
  <c r="F25" i="1" l="1"/>
  <c r="F29" i="1" s="1"/>
</calcChain>
</file>

<file path=xl/sharedStrings.xml><?xml version="1.0" encoding="utf-8"?>
<sst xmlns="http://schemas.openxmlformats.org/spreadsheetml/2006/main" count="90" uniqueCount="36">
  <si>
    <t>US</t>
  </si>
  <si>
    <t>China</t>
  </si>
  <si>
    <t>EA</t>
  </si>
  <si>
    <t>Current Account</t>
  </si>
  <si>
    <t>Jap/Kor</t>
  </si>
  <si>
    <t>Transfers</t>
  </si>
  <si>
    <t>Japan+Korea</t>
  </si>
  <si>
    <t>World GDP</t>
  </si>
  <si>
    <t>Euro Area</t>
  </si>
  <si>
    <t>IIP Change 2019-24 (Percent of Global GDP)</t>
  </si>
  <si>
    <t>IIP $</t>
  </si>
  <si>
    <t>Portfilio Equity</t>
  </si>
  <si>
    <t>US IIP</t>
  </si>
  <si>
    <t>China IIP</t>
  </si>
  <si>
    <t>EA IIP</t>
  </si>
  <si>
    <t>J+K IIP</t>
  </si>
  <si>
    <t>Goods</t>
  </si>
  <si>
    <t>Servies</t>
  </si>
  <si>
    <t>Services</t>
  </si>
  <si>
    <t>Income</t>
  </si>
  <si>
    <t>Equity Liabilities</t>
  </si>
  <si>
    <t>Financial balance</t>
  </si>
  <si>
    <t>Equity</t>
  </si>
  <si>
    <t>Residual</t>
  </si>
  <si>
    <t>Adv Asia</t>
  </si>
  <si>
    <t>NIIP</t>
  </si>
  <si>
    <t>Debt</t>
  </si>
  <si>
    <t>Banks</t>
  </si>
  <si>
    <t>FDI</t>
  </si>
  <si>
    <t>Debt/Res</t>
  </si>
  <si>
    <t>Table 2. Change in CA and Components 2019-24 (Percent of Global GDP)</t>
  </si>
  <si>
    <t>Table 3. Change in Financial Flows 2019-2024 (Percent of Global GDP)</t>
  </si>
  <si>
    <t>Table 4. IIP Change 2019-24 (Percent of Global GDP)</t>
  </si>
  <si>
    <t>Change in Financial Flows 2019-2024 (Percent of Global GDP)</t>
  </si>
  <si>
    <t>RoW+Residual</t>
  </si>
  <si>
    <t>Financial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</si>
</sst>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,,"/>
    <numFmt numFmtId="165" formatCode="[$-409]mmm\-yy;@"/>
  </numFmts>
  <fonts count="3" x14ac:knownFonts="1">
    <font>
      <sz val="12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2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  <xf numFmtId="164" fontId="1" fillId="0" borderId="0" xfId="0" applyNumberFormat="1" applyFont="1" applyAlignment="1">
      <alignment vertical="center" wrapText="1"/>
    </xf>
    <xf numFmtId="164" fontId="2" fillId="0" borderId="0" xfId="0" applyNumberFormat="1" applyFon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'IIP graph'!$B$3:$B$44</c:f>
              <c:numCache>
                <c:formatCode>General</c:formatCode>
                <c:ptCount val="42"/>
                <c:pt idx="0">
                  <c:v>-6874739</c:v>
                </c:pt>
                <c:pt idx="1">
                  <c:v>-7427021</c:v>
                </c:pt>
                <c:pt idx="2">
                  <c:v>-7590470</c:v>
                </c:pt>
                <c:pt idx="3">
                  <c:v>-7886675</c:v>
                </c:pt>
                <c:pt idx="4">
                  <c:v>-8340977</c:v>
                </c:pt>
                <c:pt idx="5">
                  <c:v>-8104523</c:v>
                </c:pt>
                <c:pt idx="6">
                  <c:v>-8258387</c:v>
                </c:pt>
                <c:pt idx="7">
                  <c:v>-8091781</c:v>
                </c:pt>
                <c:pt idx="8">
                  <c:v>-7959439</c:v>
                </c:pt>
                <c:pt idx="9">
                  <c:v>-7743743</c:v>
                </c:pt>
                <c:pt idx="10">
                  <c:v>-7830723</c:v>
                </c:pt>
                <c:pt idx="11">
                  <c:v>-7944390</c:v>
                </c:pt>
                <c:pt idx="12">
                  <c:v>-8915229</c:v>
                </c:pt>
                <c:pt idx="13">
                  <c:v>-9668234</c:v>
                </c:pt>
                <c:pt idx="14">
                  <c:v>-9795821</c:v>
                </c:pt>
                <c:pt idx="15">
                  <c:v>-10349908</c:v>
                </c:pt>
                <c:pt idx="16">
                  <c:v>-10738701</c:v>
                </c:pt>
                <c:pt idx="17">
                  <c:v>-11520386</c:v>
                </c:pt>
                <c:pt idx="18">
                  <c:v>-11666440</c:v>
                </c:pt>
                <c:pt idx="19">
                  <c:v>-12608703</c:v>
                </c:pt>
                <c:pt idx="20">
                  <c:v>-13599447</c:v>
                </c:pt>
                <c:pt idx="21">
                  <c:v>-14460621</c:v>
                </c:pt>
                <c:pt idx="22">
                  <c:v>-14721004</c:v>
                </c:pt>
                <c:pt idx="23">
                  <c:v>-15050086</c:v>
                </c:pt>
                <c:pt idx="24">
                  <c:v>-16098813</c:v>
                </c:pt>
                <c:pt idx="25">
                  <c:v>-16448862</c:v>
                </c:pt>
                <c:pt idx="26">
                  <c:v>-18832520</c:v>
                </c:pt>
                <c:pt idx="27">
                  <c:v>-18333493</c:v>
                </c:pt>
                <c:pt idx="28">
                  <c:v>-16650078</c:v>
                </c:pt>
                <c:pt idx="29">
                  <c:v>-16868546</c:v>
                </c:pt>
                <c:pt idx="30">
                  <c:v>-16161430</c:v>
                </c:pt>
                <c:pt idx="31">
                  <c:v>-16775718</c:v>
                </c:pt>
                <c:pt idx="32">
                  <c:v>-18309236</c:v>
                </c:pt>
                <c:pt idx="33">
                  <c:v>-18289983</c:v>
                </c:pt>
                <c:pt idx="34">
                  <c:v>-20416524</c:v>
                </c:pt>
                <c:pt idx="35">
                  <c:v>-22017009</c:v>
                </c:pt>
                <c:pt idx="36">
                  <c:v>-23206115</c:v>
                </c:pt>
                <c:pt idx="37">
                  <c:v>-24510534</c:v>
                </c:pt>
                <c:pt idx="38">
                  <c:v>-26539470</c:v>
                </c:pt>
                <c:pt idx="39">
                  <c:v>-24652929</c:v>
                </c:pt>
                <c:pt idx="40">
                  <c:v>-26158000</c:v>
                </c:pt>
                <c:pt idx="41">
                  <c:v>-27613957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90-D345-AD0C-D55AE0987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9955840"/>
        <c:axId val="574904800"/>
      </c:barChart>
      <c:catAx>
        <c:axId val="3599558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904800"/>
        <c:crosses val="autoZero"/>
        <c:auto val="1"/>
        <c:lblAlgn val="ctr"/>
        <c:lblOffset val="100"/>
        <c:noMultiLvlLbl val="0"/>
      </c:catAx>
      <c:valAx>
        <c:axId val="57490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955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'IIP graph'!$G$2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'IIP graph'!$G$3:$G$44</c:f>
              <c:numCache>
                <c:formatCode>General</c:formatCode>
                <c:ptCount val="42"/>
                <c:pt idx="0">
                  <c:v>651547</c:v>
                </c:pt>
                <c:pt idx="1">
                  <c:v>451562</c:v>
                </c:pt>
                <c:pt idx="2">
                  <c:v>547083</c:v>
                </c:pt>
                <c:pt idx="3">
                  <c:v>527187</c:v>
                </c:pt>
                <c:pt idx="4">
                  <c:v>542689</c:v>
                </c:pt>
                <c:pt idx="5">
                  <c:v>659033</c:v>
                </c:pt>
                <c:pt idx="6">
                  <c:v>576102</c:v>
                </c:pt>
                <c:pt idx="7">
                  <c:v>703624</c:v>
                </c:pt>
                <c:pt idx="8">
                  <c:v>1015787</c:v>
                </c:pt>
                <c:pt idx="9">
                  <c:v>1174044</c:v>
                </c:pt>
                <c:pt idx="10">
                  <c:v>1176587</c:v>
                </c:pt>
                <c:pt idx="11">
                  <c:v>1159106</c:v>
                </c:pt>
                <c:pt idx="12">
                  <c:v>700761</c:v>
                </c:pt>
                <c:pt idx="13">
                  <c:v>451837</c:v>
                </c:pt>
                <c:pt idx="14">
                  <c:v>360341</c:v>
                </c:pt>
                <c:pt idx="15">
                  <c:v>422335</c:v>
                </c:pt>
                <c:pt idx="16">
                  <c:v>284235</c:v>
                </c:pt>
                <c:pt idx="17">
                  <c:v>75960</c:v>
                </c:pt>
                <c:pt idx="18">
                  <c:v>181773</c:v>
                </c:pt>
                <c:pt idx="19">
                  <c:v>-329485</c:v>
                </c:pt>
                <c:pt idx="20">
                  <c:v>-745869</c:v>
                </c:pt>
                <c:pt idx="21">
                  <c:v>-1092845</c:v>
                </c:pt>
                <c:pt idx="22">
                  <c:v>-1219612</c:v>
                </c:pt>
                <c:pt idx="23">
                  <c:v>-1523647</c:v>
                </c:pt>
                <c:pt idx="24">
                  <c:v>-1901271</c:v>
                </c:pt>
                <c:pt idx="25">
                  <c:v>-1986232</c:v>
                </c:pt>
                <c:pt idx="26">
                  <c:v>-3189321</c:v>
                </c:pt>
                <c:pt idx="27">
                  <c:v>-2882066</c:v>
                </c:pt>
                <c:pt idx="28">
                  <c:v>-2188213</c:v>
                </c:pt>
                <c:pt idx="29">
                  <c:v>-2340477</c:v>
                </c:pt>
                <c:pt idx="30">
                  <c:v>-1921169</c:v>
                </c:pt>
                <c:pt idx="31">
                  <c:v>-2150676</c:v>
                </c:pt>
                <c:pt idx="32">
                  <c:v>-2822074</c:v>
                </c:pt>
                <c:pt idx="33">
                  <c:v>-2810959</c:v>
                </c:pt>
                <c:pt idx="34">
                  <c:v>-3551462</c:v>
                </c:pt>
                <c:pt idx="35">
                  <c:v>-4379239</c:v>
                </c:pt>
                <c:pt idx="36">
                  <c:v>-4991983</c:v>
                </c:pt>
                <c:pt idx="37">
                  <c:v>-5288329</c:v>
                </c:pt>
                <c:pt idx="38">
                  <c:v>-6565183</c:v>
                </c:pt>
                <c:pt idx="39">
                  <c:v>-5440848</c:v>
                </c:pt>
                <c:pt idx="40">
                  <c:v>-6185662</c:v>
                </c:pt>
                <c:pt idx="41">
                  <c:v>-6885772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A-A143-9665-F5102955BC62}"/>
            </c:ext>
          </c:extLst>
        </c:ser>
        <c:ser>
          <c:idx val="1"/>
          <c:order val="1"/>
          <c:tx>
            <c:strRef>
              <c:f>'IIP graph'!$H$2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'IIP graph'!$H$3:$H$44</c:f>
              <c:numCache>
                <c:formatCode>0</c:formatCode>
                <c:ptCount val="42"/>
                <c:pt idx="0">
                  <c:v>-537361.21887364797</c:v>
                </c:pt>
                <c:pt idx="1">
                  <c:v>-607499.31687904289</c:v>
                </c:pt>
                <c:pt idx="2">
                  <c:v>-444730.43759319291</c:v>
                </c:pt>
                <c:pt idx="3">
                  <c:v>-455675.06496748404</c:v>
                </c:pt>
                <c:pt idx="4">
                  <c:v>-440129.31918489002</c:v>
                </c:pt>
                <c:pt idx="5">
                  <c:v>-369780.77342491504</c:v>
                </c:pt>
                <c:pt idx="6">
                  <c:v>-429768.98580640001</c:v>
                </c:pt>
                <c:pt idx="7">
                  <c:v>-382622.52991017996</c:v>
                </c:pt>
                <c:pt idx="8">
                  <c:v>-411624.36380123696</c:v>
                </c:pt>
                <c:pt idx="9">
                  <c:v>-437148.79953741399</c:v>
                </c:pt>
                <c:pt idx="10">
                  <c:v>-487162.25120881206</c:v>
                </c:pt>
                <c:pt idx="11">
                  <c:v>-522615.87198945694</c:v>
                </c:pt>
                <c:pt idx="12">
                  <c:v>-520492.56935173011</c:v>
                </c:pt>
                <c:pt idx="13">
                  <c:v>-475360.18763146806</c:v>
                </c:pt>
                <c:pt idx="14">
                  <c:v>-494088.75259204907</c:v>
                </c:pt>
                <c:pt idx="15">
                  <c:v>-458510.33616511099</c:v>
                </c:pt>
                <c:pt idx="16">
                  <c:v>-600222.06472762895</c:v>
                </c:pt>
                <c:pt idx="17">
                  <c:v>-577517.11840601906</c:v>
                </c:pt>
                <c:pt idx="18">
                  <c:v>-522594.25024943607</c:v>
                </c:pt>
                <c:pt idx="19">
                  <c:v>-550926.25211238104</c:v>
                </c:pt>
                <c:pt idx="20">
                  <c:v>-462068.99305035302</c:v>
                </c:pt>
                <c:pt idx="21">
                  <c:v>-502054.65617860493</c:v>
                </c:pt>
                <c:pt idx="22">
                  <c:v>-533874.51482700906</c:v>
                </c:pt>
                <c:pt idx="23">
                  <c:v>-642414.92049053975</c:v>
                </c:pt>
                <c:pt idx="24">
                  <c:v>-621399.8714858212</c:v>
                </c:pt>
                <c:pt idx="25">
                  <c:v>-657085.72560239013</c:v>
                </c:pt>
                <c:pt idx="26">
                  <c:v>-652255.08823048894</c:v>
                </c:pt>
                <c:pt idx="27">
                  <c:v>-677476.75001274003</c:v>
                </c:pt>
                <c:pt idx="28">
                  <c:v>-547797.53116269095</c:v>
                </c:pt>
                <c:pt idx="29">
                  <c:v>-595515.61704678007</c:v>
                </c:pt>
                <c:pt idx="30">
                  <c:v>-518872.57552029903</c:v>
                </c:pt>
                <c:pt idx="31">
                  <c:v>-537395.88898486982</c:v>
                </c:pt>
                <c:pt idx="32">
                  <c:v>-582395.78373779205</c:v>
                </c:pt>
                <c:pt idx="33">
                  <c:v>-531081.37750114012</c:v>
                </c:pt>
                <c:pt idx="34">
                  <c:v>-480122.06169462891</c:v>
                </c:pt>
                <c:pt idx="35">
                  <c:v>-388294.49688363005</c:v>
                </c:pt>
                <c:pt idx="36">
                  <c:v>-364775.40963042201</c:v>
                </c:pt>
                <c:pt idx="37">
                  <c:v>-367990.77117185004</c:v>
                </c:pt>
                <c:pt idx="38">
                  <c:v>-415168.32271903905</c:v>
                </c:pt>
                <c:pt idx="39">
                  <c:v>-316455.30362280016</c:v>
                </c:pt>
                <c:pt idx="40">
                  <c:v>-290764.23722152098</c:v>
                </c:pt>
                <c:pt idx="41">
                  <c:v>-303577.33671471011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A-A143-9665-F5102955BC62}"/>
            </c:ext>
          </c:extLst>
        </c:ser>
        <c:ser>
          <c:idx val="2"/>
          <c:order val="2"/>
          <c:tx>
            <c:strRef>
              <c:f>'IIP graph'!$I$2</c:f>
              <c:strCache>
                <c:ptCount val="1"/>
                <c:pt idx="0">
                  <c:v>Euro Area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'IIP graph'!$I$3:$I$44</c:f>
              <c:numCache>
                <c:formatCode>0</c:formatCode>
                <c:ptCount val="42"/>
                <c:pt idx="0">
                  <c:v>-3248087.2291000029</c:v>
                </c:pt>
                <c:pt idx="1">
                  <c:v>-3184413.0087899999</c:v>
                </c:pt>
                <c:pt idx="2">
                  <c:v>-3005851.4991900013</c:v>
                </c:pt>
                <c:pt idx="3">
                  <c:v>-3098910.0829200004</c:v>
                </c:pt>
                <c:pt idx="4">
                  <c:v>-3036583.4053499997</c:v>
                </c:pt>
                <c:pt idx="5">
                  <c:v>-2950005.6768000009</c:v>
                </c:pt>
                <c:pt idx="6">
                  <c:v>-3077116.272160002</c:v>
                </c:pt>
                <c:pt idx="7">
                  <c:v>-3046185.1928600003</c:v>
                </c:pt>
                <c:pt idx="8">
                  <c:v>-3290079.8784500016</c:v>
                </c:pt>
                <c:pt idx="9">
                  <c:v>-3543141.0423600022</c:v>
                </c:pt>
                <c:pt idx="10">
                  <c:v>-3739583.7929200013</c:v>
                </c:pt>
                <c:pt idx="11">
                  <c:v>-3747321.7464400027</c:v>
                </c:pt>
                <c:pt idx="12">
                  <c:v>-3789364.5789300045</c:v>
                </c:pt>
                <c:pt idx="13">
                  <c:v>-3648709.8814799991</c:v>
                </c:pt>
                <c:pt idx="14">
                  <c:v>-3528365.0315200007</c:v>
                </c:pt>
                <c:pt idx="15">
                  <c:v>-3407685.4525000006</c:v>
                </c:pt>
                <c:pt idx="16">
                  <c:v>-3515771.4711000035</c:v>
                </c:pt>
                <c:pt idx="17">
                  <c:v>-3729486.0330000017</c:v>
                </c:pt>
                <c:pt idx="18">
                  <c:v>-3842489.0864499994</c:v>
                </c:pt>
                <c:pt idx="19">
                  <c:v>-3987903.5121200019</c:v>
                </c:pt>
                <c:pt idx="20">
                  <c:v>-3143138.7926400001</c:v>
                </c:pt>
                <c:pt idx="21">
                  <c:v>-3453508.5519000012</c:v>
                </c:pt>
                <c:pt idx="22">
                  <c:v>-3526986.1776400022</c:v>
                </c:pt>
                <c:pt idx="23">
                  <c:v>-3722505.0363200027</c:v>
                </c:pt>
                <c:pt idx="24">
                  <c:v>-3586794.7500000009</c:v>
                </c:pt>
                <c:pt idx="25">
                  <c:v>-3710699.614880004</c:v>
                </c:pt>
                <c:pt idx="26">
                  <c:v>-3854830.7745100027</c:v>
                </c:pt>
                <c:pt idx="27">
                  <c:v>-3850295.2194000017</c:v>
                </c:pt>
                <c:pt idx="28">
                  <c:v>-3302435.6019200031</c:v>
                </c:pt>
                <c:pt idx="29">
                  <c:v>-2861423.7437499994</c:v>
                </c:pt>
                <c:pt idx="30">
                  <c:v>-2605487.6488400213</c:v>
                </c:pt>
                <c:pt idx="31">
                  <c:v>-3210280.5182600012</c:v>
                </c:pt>
                <c:pt idx="32">
                  <c:v>-3573258.9974999996</c:v>
                </c:pt>
                <c:pt idx="33">
                  <c:v>-3522267.2520600017</c:v>
                </c:pt>
                <c:pt idx="34">
                  <c:v>-3363936.0208600042</c:v>
                </c:pt>
                <c:pt idx="35">
                  <c:v>-3712175.6750000035</c:v>
                </c:pt>
                <c:pt idx="36">
                  <c:v>-3752399.287460003</c:v>
                </c:pt>
                <c:pt idx="37">
                  <c:v>-3464763.6002000021</c:v>
                </c:pt>
                <c:pt idx="38">
                  <c:v>-3695921.4124800041</c:v>
                </c:pt>
                <c:pt idx="39">
                  <c:v>-3359349.0162600018</c:v>
                </c:pt>
                <c:pt idx="40">
                  <c:v>-3964033.1976000015</c:v>
                </c:pt>
                <c:pt idx="41">
                  <c:v>-4210820.200000003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A-A143-9665-F5102955BC62}"/>
            </c:ext>
          </c:extLst>
        </c:ser>
        <c:ser>
          <c:idx val="3"/>
          <c:order val="3"/>
          <c:tx>
            <c:strRef>
              <c:f>'IIP graph'!$J$2</c:f>
              <c:strCache>
                <c:ptCount val="1"/>
                <c:pt idx="0">
                  <c:v>Japan+Korea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'IIP graph'!$J$3:$J$44</c:f>
              <c:numCache>
                <c:formatCode>0</c:formatCode>
                <c:ptCount val="42"/>
                <c:pt idx="0">
                  <c:v>-404325.65804352425</c:v>
                </c:pt>
                <c:pt idx="1">
                  <c:v>-403681.68999850983</c:v>
                </c:pt>
                <c:pt idx="2">
                  <c:v>-392668.82371702604</c:v>
                </c:pt>
                <c:pt idx="3">
                  <c:v>-382955.37687727297</c:v>
                </c:pt>
                <c:pt idx="4">
                  <c:v>-530942.77473916439</c:v>
                </c:pt>
                <c:pt idx="5">
                  <c:v>-629197.48741639801</c:v>
                </c:pt>
                <c:pt idx="6">
                  <c:v>-457646.98171451339</c:v>
                </c:pt>
                <c:pt idx="7">
                  <c:v>-493966.89731146465</c:v>
                </c:pt>
                <c:pt idx="8">
                  <c:v>-314143.74380160426</c:v>
                </c:pt>
                <c:pt idx="9">
                  <c:v>-294846.53129126597</c:v>
                </c:pt>
                <c:pt idx="10">
                  <c:v>-354713.11728890729</c:v>
                </c:pt>
                <c:pt idx="11">
                  <c:v>-450334.33223188482</c:v>
                </c:pt>
                <c:pt idx="12">
                  <c:v>-434958.59523413447</c:v>
                </c:pt>
                <c:pt idx="13">
                  <c:v>-426438.33674967289</c:v>
                </c:pt>
                <c:pt idx="14">
                  <c:v>-417997.64262729627</c:v>
                </c:pt>
                <c:pt idx="15">
                  <c:v>-429551.48713568924</c:v>
                </c:pt>
                <c:pt idx="16">
                  <c:v>-395289.50623369892</c:v>
                </c:pt>
                <c:pt idx="17">
                  <c:v>-297379.77971442556</c:v>
                </c:pt>
                <c:pt idx="18">
                  <c:v>-282538.07702504983</c:v>
                </c:pt>
                <c:pt idx="19">
                  <c:v>-89560.388874286553</c:v>
                </c:pt>
                <c:pt idx="20">
                  <c:v>-17858.084843607619</c:v>
                </c:pt>
                <c:pt idx="21">
                  <c:v>7188.3821504036896</c:v>
                </c:pt>
                <c:pt idx="22">
                  <c:v>-43835.905143804848</c:v>
                </c:pt>
                <c:pt idx="23">
                  <c:v>-222306.51582282502</c:v>
                </c:pt>
                <c:pt idx="24">
                  <c:v>-57263.91505741328</c:v>
                </c:pt>
                <c:pt idx="25">
                  <c:v>6926.1440380425192</c:v>
                </c:pt>
                <c:pt idx="26">
                  <c:v>27859.047449524049</c:v>
                </c:pt>
                <c:pt idx="27">
                  <c:v>-75379.868129069917</c:v>
                </c:pt>
                <c:pt idx="28">
                  <c:v>-89974.02363707684</c:v>
                </c:pt>
                <c:pt idx="29">
                  <c:v>72355.95576107176</c:v>
                </c:pt>
                <c:pt idx="30">
                  <c:v>39674.545982003212</c:v>
                </c:pt>
                <c:pt idx="31">
                  <c:v>160382.12318936083</c:v>
                </c:pt>
                <c:pt idx="32">
                  <c:v>180486.44255386153</c:v>
                </c:pt>
                <c:pt idx="33">
                  <c:v>194118.52308021765</c:v>
                </c:pt>
                <c:pt idx="34">
                  <c:v>251897.53970329114</c:v>
                </c:pt>
                <c:pt idx="35">
                  <c:v>190052.12139594392</c:v>
                </c:pt>
                <c:pt idx="36">
                  <c:v>215686.74822502397</c:v>
                </c:pt>
                <c:pt idx="37">
                  <c:v>114816.45765312156</c:v>
                </c:pt>
                <c:pt idx="38">
                  <c:v>188935.23813839303</c:v>
                </c:pt>
                <c:pt idx="39">
                  <c:v>357360.60727925878</c:v>
                </c:pt>
                <c:pt idx="40">
                  <c:v>186766.61597468657</c:v>
                </c:pt>
                <c:pt idx="41">
                  <c:v>215317.64270093944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A-A143-9665-F5102955B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3220015"/>
        <c:axId val="2104170095"/>
      </c:barChart>
      <c:catAx>
        <c:axId val="2123220015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170095"/>
        <c:crosses val="autoZero"/>
        <c:auto val="1"/>
        <c:lblAlgn val="ctr"/>
        <c:lblOffset val="100"/>
        <c:noMultiLvlLbl val="0"/>
      </c:catAx>
      <c:valAx>
        <c:axId val="2104170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3220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International</a:t>
            </a:r>
            <a:r>
              <a:rPr lang="en-US" baseline="0"/>
              <a:t> Investment Position </a:t>
            </a:r>
          </a:p>
          <a:p>
            <a:pPr>
              <a:defRPr/>
            </a:pPr>
            <a:r>
              <a:rPr lang="en-US" baseline="0"/>
              <a:t>(Ratio to World GDP)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'IIP graph'!$N$11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'IIP graph'!$O$10:$X$10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'IIP graph'!$O$11:$X$11</c:f>
              <c:numCache>
                <c:formatCode>General</c:formatCode>
                <c:ptCount val="10"/>
                <c:pt idx="0">
                  <c:v>-9.165083861067874</c:v>
                </c:pt>
                <c:pt idx="1">
                  <c:v>-8.2379368276080562</c:v>
                </c:pt>
                <c:pt idx="2">
                  <c:v>-7.7580605480455009</c:v>
                </c:pt>
                <c:pt idx="3">
                  <c:v>-9.6782575413208924</c:v>
                </c:pt>
                <c:pt idx="4">
                  <c:v>-11.347654087924656</c:v>
                </c:pt>
                <c:pt idx="5">
                  <c:v>-12.845163137504576</c:v>
                </c:pt>
                <c:pt idx="6">
                  <c:v>-14.834784208446084</c:v>
                </c:pt>
                <c:pt idx="7">
                  <c:v>-12.94361193041161</c:v>
                </c:pt>
                <c:pt idx="8">
                  <c:v>-16.185426884890955</c:v>
                </c:pt>
                <c:pt idx="9">
                  <c:v>-17.291043124790935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8-E443-AFE3-B10866EFBE6A}"/>
            </c:ext>
          </c:extLst>
        </c:ser>
        <c:ser>
          <c:idx val="1"/>
          <c:order val="1"/>
          <c:tx>
            <c:strRef>
              <c:f>'IIP graph'!$N$12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'IIP graph'!$O$10:$X$10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'IIP graph'!$O$12:$X$12</c:f>
              <c:numCache>
                <c:formatCode>General</c:formatCode>
                <c:ptCount val="10"/>
                <c:pt idx="0">
                  <c:v>1.9532714368888946</c:v>
                </c:pt>
                <c:pt idx="1">
                  <c:v>2.0023605215868394</c:v>
                </c:pt>
                <c:pt idx="2">
                  <c:v>1.9991605904165628</c:v>
                </c:pt>
                <c:pt idx="3">
                  <c:v>1.9538542970294301</c:v>
                </c:pt>
                <c:pt idx="4">
                  <c:v>2.0533472464823963</c:v>
                </c:pt>
                <c:pt idx="5">
                  <c:v>1.9363586535980666</c:v>
                </c:pt>
                <c:pt idx="6">
                  <c:v>1.7542687954976213</c:v>
                </c:pt>
                <c:pt idx="7">
                  <c:v>1.8545254936313864</c:v>
                </c:pt>
                <c:pt idx="8">
                  <c:v>2.0824822587903511</c:v>
                </c:pt>
                <c:pt idx="9">
                  <c:v>2.2989128805255339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8-E443-AFE3-B10866EFBE6A}"/>
            </c:ext>
          </c:extLst>
        </c:ser>
        <c:ser>
          <c:idx val="2"/>
          <c:order val="2"/>
          <c:tx>
            <c:strRef>
              <c:f>'IIP graph'!$N$13</c:f>
              <c:strCache>
                <c:ptCount val="1"/>
                <c:pt idx="0">
                  <c:v>Euro Area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'IIP graph'!$O$10:$X$10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'IIP graph'!$O$13:$X$13</c:f>
              <c:numCache>
                <c:formatCode>General</c:formatCode>
                <c:ptCount val="10"/>
                <c:pt idx="0">
                  <c:v>-2.7663515095117583</c:v>
                </c:pt>
                <c:pt idx="1">
                  <c:v>-1.7857949503684598</c:v>
                </c:pt>
                <c:pt idx="2">
                  <c:v>-1.9497485641747923</c:v>
                </c:pt>
                <c:pt idx="3">
                  <c:v>-1.3438693352431774</c:v>
                </c:pt>
                <c:pt idx="4">
                  <c:v>-0.94255570561069479</c:v>
                </c:pt>
                <c:pt idx="5">
                  <c:v>-0.61465165656242138</c:v>
                </c:pt>
                <c:pt idx="6">
                  <c:v>-2.3533254459149129E-3</c:v>
                </c:pt>
                <c:pt idx="7">
                  <c:v>0.25908816432560944</c:v>
                </c:pt>
                <c:pt idx="8">
                  <c:v>0.44551534164751805</c:v>
                </c:pt>
                <c:pt idx="9">
                  <c:v>1.3377918031851945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8-E443-AFE3-B10866EFBE6A}"/>
            </c:ext>
          </c:extLst>
        </c:ser>
        <c:ser>
          <c:idx val="3"/>
          <c:order val="3"/>
          <c:tx>
            <c:strRef>
              <c:f>'IIP graph'!$N$14</c:f>
              <c:strCache>
                <c:ptCount val="1"/>
                <c:pt idx="0">
                  <c:v>Japan+Korea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'IIP graph'!$O$10:$X$10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'IIP graph'!$O$14:$X$14</c:f>
              <c:numCache>
                <c:formatCode>General</c:formatCode>
                <c:ptCount val="10"/>
                <c:pt idx="0">
                  <c:v>3.6064448672829954</c:v>
                </c:pt>
                <c:pt idx="1">
                  <c:v>3.3497402903503994</c:v>
                </c:pt>
                <c:pt idx="2">
                  <c:v>3.172675349538054</c:v>
                </c:pt>
                <c:pt idx="3">
                  <c:v>3.1445915602372287</c:v>
                </c:pt>
                <c:pt idx="4">
                  <c:v>3.3028366236051099</c:v>
                </c:pt>
                <c:pt idx="5">
                  <c:v>3.3408682562474565</c:v>
                </c:pt>
                <c:pt idx="6">
                  <c:v>3.1271063935366232</c:v>
                </c:pt>
                <c:pt idx="7">
                  <c:v>2.8982224211107557</c:v>
                </c:pt>
                <c:pt idx="8">
                  <c:v>2.6830671386170333</c:v>
                </c:pt>
                <c:pt idx="9">
                  <c:v>2.9557929601051338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8-E443-AFE3-B10866EFB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04351375"/>
        <c:axId val="2114584415"/>
      </c:barChart>
      <c:catAx>
        <c:axId val="2104351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4584415"/>
        <c:crosses val="autoZero"/>
        <c:auto val="1"/>
        <c:lblAlgn val="ctr"/>
        <c:lblOffset val="100"/>
        <c:noMultiLvlLbl val="0"/>
      </c:catAx>
      <c:valAx>
        <c:axId val="211458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351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Equity</a:t>
            </a:r>
            <a:r>
              <a:rPr lang="en-US" baseline="0"/>
              <a:t> Portfolio Position</a:t>
            </a:r>
          </a:p>
          <a:p>
            <a:pPr>
              <a:defRPr/>
            </a:pPr>
            <a:r>
              <a:rPr lang="en-US" baseline="0"/>
              <a:t>(Ratio to World GDP)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'IIP graph'!$N$23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'IIP graph'!$O$22:$X$22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'IIP graph'!$O$23:$X$23</c:f>
              <c:numCache>
                <c:formatCode>General</c:formatCode>
                <c:ptCount val="10"/>
                <c:pt idx="0">
                  <c:v>0.61264259849236702</c:v>
                </c:pt>
                <c:pt idx="1">
                  <c:v>0.71633303748444144</c:v>
                </c:pt>
                <c:pt idx="2">
                  <c:v>1.131920075626049</c:v>
                </c:pt>
                <c:pt idx="3">
                  <c:v>0.39492784850974127</c:v>
                </c:pt>
                <c:pt idx="4">
                  <c:v>-0.29653183258895505</c:v>
                </c:pt>
                <c:pt idx="5">
                  <c:v>-1.3004240825580289</c:v>
                </c:pt>
                <c:pt idx="6">
                  <c:v>-2.3320611726581166</c:v>
                </c:pt>
                <c:pt idx="7">
                  <c:v>-1.65939338823232</c:v>
                </c:pt>
                <c:pt idx="8">
                  <c:v>-3.2193225086097295</c:v>
                </c:pt>
                <c:pt idx="9">
                  <c:v>-3.8160957427587001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33-A146-8761-A7F6A78E1927}"/>
            </c:ext>
          </c:extLst>
        </c:ser>
        <c:ser>
          <c:idx val="1"/>
          <c:order val="1"/>
          <c:tx>
            <c:strRef>
              <c:f>'IIP graph'!$N$24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'IIP graph'!$O$22:$X$22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'IIP graph'!$O$24:$X$24</c:f>
              <c:numCache>
                <c:formatCode>General</c:formatCode>
                <c:ptCount val="10"/>
                <c:pt idx="0">
                  <c:v>-0.52953877062571264</c:v>
                </c:pt>
                <c:pt idx="1">
                  <c:v>-0.38953355636041515</c:v>
                </c:pt>
                <c:pt idx="2">
                  <c:v>-0.51035832559375904</c:v>
                </c:pt>
                <c:pt idx="3">
                  <c:v>-0.42875561007533242</c:v>
                </c:pt>
                <c:pt idx="4">
                  <c:v>-0.49582582260269514</c:v>
                </c:pt>
                <c:pt idx="5">
                  <c:v>-0.54829749515504533</c:v>
                </c:pt>
                <c:pt idx="6">
                  <c:v>-0.5481891199172122</c:v>
                </c:pt>
                <c:pt idx="7">
                  <c:v>-0.41463762326111542</c:v>
                </c:pt>
                <c:pt idx="8">
                  <c:v>-0.28544804560490089</c:v>
                </c:pt>
                <c:pt idx="9">
                  <c:v>-0.22195505864681012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33-A146-8761-A7F6A78E1927}"/>
            </c:ext>
          </c:extLst>
        </c:ser>
        <c:ser>
          <c:idx val="2"/>
          <c:order val="2"/>
          <c:tx>
            <c:strRef>
              <c:f>'IIP graph'!$N$25</c:f>
              <c:strCache>
                <c:ptCount val="1"/>
                <c:pt idx="0">
                  <c:v>Euro Area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'IIP graph'!$O$22:$X$22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'IIP graph'!$O$25:$X$25</c:f>
              <c:numCache>
                <c:formatCode>General</c:formatCode>
                <c:ptCount val="10"/>
                <c:pt idx="0">
                  <c:v>-3.6012350943674738</c:v>
                </c:pt>
                <c:pt idx="1">
                  <c:v>-3.1012061725318252</c:v>
                </c:pt>
                <c:pt idx="2">
                  <c:v>-3.6594312466896959</c:v>
                </c:pt>
                <c:pt idx="3">
                  <c:v>-3.1865459508536338</c:v>
                </c:pt>
                <c:pt idx="4">
                  <c:v>-3.5890566691560295</c:v>
                </c:pt>
                <c:pt idx="5">
                  <c:v>-3.1771369593311851</c:v>
                </c:pt>
                <c:pt idx="6">
                  <c:v>-3.1155164331538239</c:v>
                </c:pt>
                <c:pt idx="7">
                  <c:v>-2.476950626859495</c:v>
                </c:pt>
                <c:pt idx="8">
                  <c:v>-2.7289423359723064</c:v>
                </c:pt>
                <c:pt idx="9">
                  <c:v>-2.3561763679835237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33-A146-8761-A7F6A78E1927}"/>
            </c:ext>
          </c:extLst>
        </c:ser>
        <c:ser>
          <c:idx val="3"/>
          <c:order val="3"/>
          <c:tx>
            <c:strRef>
              <c:f>'IIP graph'!$N$26</c:f>
              <c:strCache>
                <c:ptCount val="1"/>
                <c:pt idx="0">
                  <c:v>Japan+Korea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'IIP graph'!$O$22:$X$22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'IIP graph'!$O$26:$X$26</c:f>
              <c:numCache>
                <c:formatCode>General</c:formatCode>
                <c:ptCount val="10"/>
                <c:pt idx="0">
                  <c:v>-0.44503141617057373</c:v>
                </c:pt>
                <c:pt idx="1">
                  <c:v>-0.50288905433567732</c:v>
                </c:pt>
                <c:pt idx="2">
                  <c:v>-0.43977209279990043</c:v>
                </c:pt>
                <c:pt idx="3">
                  <c:v>-0.40167602646869793</c:v>
                </c:pt>
                <c:pt idx="4">
                  <c:v>-8.0603081294358322E-2</c:v>
                </c:pt>
                <c:pt idx="5">
                  <c:v>-0.18973735181808463</c:v>
                </c:pt>
                <c:pt idx="6">
                  <c:v>-6.0994600284619782E-2</c:v>
                </c:pt>
                <c:pt idx="7">
                  <c:v>0.12374575938499652</c:v>
                </c:pt>
                <c:pt idx="8">
                  <c:v>0.13971356032840204</c:v>
                </c:pt>
                <c:pt idx="9">
                  <c:v>0.25064517370601846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33-A146-8761-A7F6A78E1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1028687"/>
        <c:axId val="2081072399"/>
      </c:barChart>
      <c:catAx>
        <c:axId val="2081028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072399"/>
        <c:crosses val="autoZero"/>
        <c:auto val="1"/>
        <c:lblAlgn val="ctr"/>
        <c:lblOffset val="100"/>
        <c:noMultiLvlLbl val="0"/>
      </c:catAx>
      <c:valAx>
        <c:axId val="2081072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028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521607</xdr:colOff>
      <xdr:row>24</xdr:row>
      <xdr:rowOff>180522</xdr:rowOff>
    </xdr:from>
    <xdr:to>
      <xdr:col>10</xdr:col>
      <xdr:colOff>40822</xdr:colOff>
      <xdr:row>38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8882A5-7AD0-7208-6200-43383ED0D7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254000</xdr:colOff>
      <xdr:row>23</xdr:row>
      <xdr:rowOff>44450</xdr:rowOff>
    </xdr:from>
    <xdr:to>
      <xdr:col>9</xdr:col>
      <xdr:colOff>596900</xdr:colOff>
      <xdr:row>36</xdr:row>
      <xdr:rowOff>146050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D743688-3919-6351-DB48-A0D9DB7C6B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548822</xdr:colOff>
      <xdr:row>27</xdr:row>
      <xdr:rowOff>170541</xdr:rowOff>
    </xdr:from>
    <xdr:to>
      <xdr:col>14</xdr:col>
      <xdr:colOff>167822</xdr:colOff>
      <xdr:row>41</xdr:row>
      <xdr:rowOff>119741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4F2EA05-6671-A4A7-952C-6408CA916B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467179</xdr:colOff>
      <xdr:row>28</xdr:row>
      <xdr:rowOff>170543</xdr:rowOff>
    </xdr:from>
    <xdr:to>
      <xdr:col>22</xdr:col>
      <xdr:colOff>86179</xdr:colOff>
      <xdr:row>42</xdr:row>
      <xdr:rowOff>119743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E98062E-F3D9-DF40-E0BA-DFBCB5041C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iie-my.sharepoint.com/Users/susanbernhardt/Documents/broken%20promise/United%20States%20BOP%20PIIE.xlsx" TargetMode="External"/><Relationship Id="rId1" Type="http://schemas.openxmlformats.org/officeDocument/2006/relationships/externalLinkPath" Target="United%20States%20BOP%20PII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iie-my.sharepoint.com/Users/susanbernhardt/Documents/broken%20promise/China%20BOP%20PIIE.xlsx" TargetMode="External"/><Relationship Id="rId1" Type="http://schemas.openxmlformats.org/officeDocument/2006/relationships/externalLinkPath" Target="China%20BOP%20PII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iie-my.sharepoint.com/Users/susanbernhardt/Documents/broken%20promise/Euro%20area%20BOP%20PIIE.xlsx" TargetMode="External"/><Relationship Id="rId1" Type="http://schemas.openxmlformats.org/officeDocument/2006/relationships/externalLinkPath" Target="Euro%20area%20BOP%20PIIE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iie-my.sharepoint.com/Users/susanbernhardt/Documents/broken%20promise/JAP%20KOR%20BOP%20PIIE.xlsx" TargetMode="External"/><Relationship Id="rId1" Type="http://schemas.openxmlformats.org/officeDocument/2006/relationships/externalLinkPath" Target="JAP%20KOR%20BOP%20PIIE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iie-my.sharepoint.com/Users/susanbernhardt/Documents/broken%20promise/WEO%20global%20imbalances.xlsx" TargetMode="External"/><Relationship Id="rId1" Type="http://schemas.openxmlformats.org/officeDocument/2006/relationships/externalLinkPath" Target="WEO%20global%20imbalan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OP PIIE data"/>
      <sheetName val="IIP PIIE data"/>
      <sheetName val="BOP"/>
      <sheetName val="IIP"/>
      <sheetName val="GDP"/>
      <sheetName val="BOP $"/>
      <sheetName val="IIP $"/>
      <sheetName val="BOP GDP"/>
      <sheetName val="IIP GDP"/>
      <sheetName val="Figure 2"/>
      <sheetName val="Figure 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0">
          <cell r="D90" t="str">
            <v>Income</v>
          </cell>
          <cell r="E90" t="str">
            <v>Tranfers</v>
          </cell>
          <cell r="F90" t="str">
            <v>Current Account</v>
          </cell>
          <cell r="I90" t="str">
            <v>FDI</v>
          </cell>
          <cell r="K90" t="str">
            <v>Debt</v>
          </cell>
          <cell r="L90" t="str">
            <v>Banks</v>
          </cell>
          <cell r="M90" t="str">
            <v>Reserves</v>
          </cell>
        </row>
        <row r="91">
          <cell r="A91">
            <v>2015</v>
          </cell>
          <cell r="B91">
            <v>-761868000000</v>
          </cell>
          <cell r="C91">
            <v>271092000000</v>
          </cell>
          <cell r="D91">
            <v>185204000000</v>
          </cell>
          <cell r="E91">
            <v>-102882000000</v>
          </cell>
          <cell r="F91">
            <v>-408454000000</v>
          </cell>
          <cell r="H91">
            <v>2015</v>
          </cell>
          <cell r="I91">
            <v>-209362000000</v>
          </cell>
          <cell r="J91">
            <v>384228000000</v>
          </cell>
          <cell r="K91">
            <v>-490983000000</v>
          </cell>
          <cell r="L91">
            <v>-36955000000</v>
          </cell>
          <cell r="M91">
            <v>-6292000000</v>
          </cell>
        </row>
        <row r="92">
          <cell r="A92">
            <v>2019</v>
          </cell>
          <cell r="B92">
            <v>-857261000000</v>
          </cell>
          <cell r="C92">
            <v>297989000000</v>
          </cell>
          <cell r="D92">
            <v>247400000000</v>
          </cell>
          <cell r="E92">
            <v>-130092000000</v>
          </cell>
          <cell r="F92">
            <v>-441964000000</v>
          </cell>
          <cell r="H92">
            <v>2019</v>
          </cell>
          <cell r="I92">
            <v>-201059000000</v>
          </cell>
          <cell r="J92">
            <v>266123000000</v>
          </cell>
          <cell r="K92">
            <v>-511044000000</v>
          </cell>
          <cell r="L92">
            <v>-75365000000</v>
          </cell>
          <cell r="M92">
            <v>4659000000</v>
          </cell>
        </row>
        <row r="93">
          <cell r="A93">
            <v>2022</v>
          </cell>
          <cell r="B93">
            <v>-1174565000000</v>
          </cell>
          <cell r="C93">
            <v>250836000000</v>
          </cell>
          <cell r="D93">
            <v>118718000000</v>
          </cell>
          <cell r="E93">
            <v>-188124000000</v>
          </cell>
          <cell r="F93">
            <v>-993135000000</v>
          </cell>
          <cell r="H93">
            <v>2022</v>
          </cell>
          <cell r="I93">
            <v>-28045000000</v>
          </cell>
          <cell r="J93">
            <v>156878000000</v>
          </cell>
          <cell r="K93">
            <v>-595222000000</v>
          </cell>
          <cell r="L93">
            <v>-334355000000</v>
          </cell>
          <cell r="M93">
            <v>5813000000</v>
          </cell>
        </row>
        <row r="94">
          <cell r="A94">
            <v>2024</v>
          </cell>
          <cell r="B94">
            <v>-1215404000000</v>
          </cell>
          <cell r="C94">
            <v>311870000000</v>
          </cell>
          <cell r="D94">
            <v>-41038000000</v>
          </cell>
          <cell r="E94">
            <v>-240730000000</v>
          </cell>
          <cell r="F94">
            <v>-1185302000000</v>
          </cell>
          <cell r="H94">
            <v>2024</v>
          </cell>
          <cell r="I94">
            <v>25108000000</v>
          </cell>
          <cell r="J94">
            <v>-156397000000</v>
          </cell>
          <cell r="K94">
            <v>-804656000000</v>
          </cell>
          <cell r="L94">
            <v>-152448000000</v>
          </cell>
          <cell r="M94">
            <v>2116000000</v>
          </cell>
        </row>
      </sheetData>
      <sheetData sheetId="6">
        <row r="2">
          <cell r="F2">
            <v>7311250</v>
          </cell>
          <cell r="G2">
            <v>6659703</v>
          </cell>
          <cell r="M2">
            <v>-6874739</v>
          </cell>
        </row>
        <row r="3">
          <cell r="F3">
            <v>6545989</v>
          </cell>
          <cell r="G3">
            <v>6094427</v>
          </cell>
          <cell r="M3">
            <v>-7427021</v>
          </cell>
        </row>
        <row r="4">
          <cell r="F4">
            <v>6756163</v>
          </cell>
          <cell r="G4">
            <v>6209080</v>
          </cell>
          <cell r="M4">
            <v>-7590470</v>
          </cell>
        </row>
        <row r="5">
          <cell r="F5">
            <v>6665318</v>
          </cell>
          <cell r="G5">
            <v>6138131</v>
          </cell>
          <cell r="M5">
            <v>-7886675</v>
          </cell>
        </row>
        <row r="6">
          <cell r="F6">
            <v>6728339</v>
          </cell>
          <cell r="G6">
            <v>6185650</v>
          </cell>
          <cell r="M6">
            <v>-8340977</v>
          </cell>
        </row>
        <row r="7">
          <cell r="F7">
            <v>7148103</v>
          </cell>
          <cell r="G7">
            <v>6489070</v>
          </cell>
          <cell r="M7">
            <v>-8104523</v>
          </cell>
        </row>
        <row r="8">
          <cell r="F8">
            <v>7146320</v>
          </cell>
          <cell r="G8">
            <v>6570218</v>
          </cell>
          <cell r="M8">
            <v>-8258387</v>
          </cell>
        </row>
        <row r="9">
          <cell r="F9">
            <v>7712310</v>
          </cell>
          <cell r="G9">
            <v>7008686</v>
          </cell>
          <cell r="M9">
            <v>-8091781</v>
          </cell>
        </row>
        <row r="10">
          <cell r="F10">
            <v>8206770</v>
          </cell>
          <cell r="G10">
            <v>7190983</v>
          </cell>
          <cell r="M10">
            <v>-7959439</v>
          </cell>
        </row>
        <row r="11">
          <cell r="F11">
            <v>8724834</v>
          </cell>
          <cell r="G11">
            <v>7550790</v>
          </cell>
          <cell r="M11">
            <v>-7743743</v>
          </cell>
        </row>
        <row r="12">
          <cell r="F12">
            <v>9118138</v>
          </cell>
          <cell r="G12">
            <v>7941551</v>
          </cell>
          <cell r="M12">
            <v>-7830723</v>
          </cell>
        </row>
        <row r="13">
          <cell r="F13">
            <v>9140032</v>
          </cell>
          <cell r="G13">
            <v>7980926</v>
          </cell>
          <cell r="M13">
            <v>-7944390</v>
          </cell>
        </row>
        <row r="14">
          <cell r="F14">
            <v>8845101</v>
          </cell>
          <cell r="G14">
            <v>8144340</v>
          </cell>
          <cell r="M14">
            <v>-8915229</v>
          </cell>
        </row>
        <row r="15">
          <cell r="F15">
            <v>8980931</v>
          </cell>
          <cell r="G15">
            <v>8529094</v>
          </cell>
          <cell r="M15">
            <v>-9668234</v>
          </cell>
        </row>
        <row r="16">
          <cell r="F16">
            <v>7899563</v>
          </cell>
          <cell r="G16">
            <v>7539222</v>
          </cell>
          <cell r="M16">
            <v>-9795821</v>
          </cell>
        </row>
        <row r="17">
          <cell r="F17">
            <v>8687158</v>
          </cell>
          <cell r="G17">
            <v>8264823</v>
          </cell>
          <cell r="M17">
            <v>-10349908</v>
          </cell>
        </row>
        <row r="18">
          <cell r="F18">
            <v>8894576</v>
          </cell>
          <cell r="G18">
            <v>8610341</v>
          </cell>
          <cell r="M18">
            <v>-10738701</v>
          </cell>
        </row>
        <row r="19">
          <cell r="F19">
            <v>8722334</v>
          </cell>
          <cell r="G19">
            <v>8646374</v>
          </cell>
          <cell r="M19">
            <v>-11520386</v>
          </cell>
        </row>
        <row r="20">
          <cell r="F20">
            <v>9478014</v>
          </cell>
          <cell r="G20">
            <v>9296241</v>
          </cell>
          <cell r="M20">
            <v>-11666440</v>
          </cell>
        </row>
        <row r="21">
          <cell r="F21">
            <v>7442650</v>
          </cell>
          <cell r="G21">
            <v>7772135</v>
          </cell>
          <cell r="M21">
            <v>-12608703</v>
          </cell>
        </row>
        <row r="22">
          <cell r="F22">
            <v>8574871</v>
          </cell>
          <cell r="G22">
            <v>9320740</v>
          </cell>
          <cell r="M22">
            <v>-13599447</v>
          </cell>
        </row>
        <row r="23">
          <cell r="F23">
            <v>9142675</v>
          </cell>
          <cell r="G23">
            <v>10235520</v>
          </cell>
          <cell r="M23">
            <v>-14460621</v>
          </cell>
        </row>
        <row r="24">
          <cell r="F24">
            <v>10615016</v>
          </cell>
          <cell r="G24">
            <v>11834628</v>
          </cell>
          <cell r="M24">
            <v>-14721004</v>
          </cell>
        </row>
        <row r="25">
          <cell r="F25">
            <v>11098240</v>
          </cell>
          <cell r="G25">
            <v>12621887</v>
          </cell>
          <cell r="M25">
            <v>-15050086</v>
          </cell>
        </row>
        <row r="26">
          <cell r="F26">
            <v>11810521</v>
          </cell>
          <cell r="G26">
            <v>13711792</v>
          </cell>
          <cell r="M26">
            <v>-16098813</v>
          </cell>
        </row>
        <row r="27">
          <cell r="F27">
            <v>11789406</v>
          </cell>
          <cell r="G27">
            <v>13775638</v>
          </cell>
          <cell r="M27">
            <v>-16448862</v>
          </cell>
        </row>
        <row r="28">
          <cell r="F28">
            <v>12061294</v>
          </cell>
          <cell r="G28">
            <v>15250615</v>
          </cell>
          <cell r="M28">
            <v>-18832520</v>
          </cell>
        </row>
        <row r="29">
          <cell r="F29">
            <v>11465265</v>
          </cell>
          <cell r="G29">
            <v>14347331</v>
          </cell>
          <cell r="M29">
            <v>-18333493</v>
          </cell>
        </row>
        <row r="30">
          <cell r="F30">
            <v>9997741</v>
          </cell>
          <cell r="G30">
            <v>12185954</v>
          </cell>
          <cell r="M30">
            <v>-16650078</v>
          </cell>
        </row>
        <row r="31">
          <cell r="F31">
            <v>9192407</v>
          </cell>
          <cell r="G31">
            <v>11532884</v>
          </cell>
          <cell r="M31">
            <v>-16868546</v>
          </cell>
        </row>
        <row r="32">
          <cell r="F32">
            <v>10132028</v>
          </cell>
          <cell r="G32">
            <v>12053197</v>
          </cell>
          <cell r="M32">
            <v>-16161430</v>
          </cell>
        </row>
        <row r="33">
          <cell r="F33">
            <v>10661979</v>
          </cell>
          <cell r="G33">
            <v>12812655</v>
          </cell>
          <cell r="M33">
            <v>-16775718</v>
          </cell>
        </row>
        <row r="34">
          <cell r="F34">
            <v>10912826</v>
          </cell>
          <cell r="G34">
            <v>13734900</v>
          </cell>
          <cell r="M34">
            <v>-18309236</v>
          </cell>
        </row>
        <row r="35">
          <cell r="F35">
            <v>10594072</v>
          </cell>
          <cell r="G35">
            <v>13405031</v>
          </cell>
          <cell r="M35">
            <v>-18289983</v>
          </cell>
        </row>
        <row r="36">
          <cell r="F36">
            <v>11267034</v>
          </cell>
          <cell r="G36">
            <v>14818496</v>
          </cell>
          <cell r="M36">
            <v>-20416524</v>
          </cell>
        </row>
        <row r="37">
          <cell r="F37">
            <v>11836498</v>
          </cell>
          <cell r="G37">
            <v>16215737</v>
          </cell>
          <cell r="M37">
            <v>-22017009</v>
          </cell>
        </row>
        <row r="38">
          <cell r="F38">
            <v>11878534</v>
          </cell>
          <cell r="G38">
            <v>16870517</v>
          </cell>
          <cell r="M38">
            <v>-23206115</v>
          </cell>
        </row>
        <row r="39">
          <cell r="F39">
            <v>12616026</v>
          </cell>
          <cell r="G39">
            <v>17904355</v>
          </cell>
          <cell r="M39">
            <v>-24510534</v>
          </cell>
        </row>
        <row r="40">
          <cell r="F40">
            <v>11996289</v>
          </cell>
          <cell r="G40">
            <v>18561472</v>
          </cell>
          <cell r="M40">
            <v>-26539470</v>
          </cell>
        </row>
        <row r="41">
          <cell r="F41">
            <v>12415299</v>
          </cell>
          <cell r="G41">
            <v>17856147</v>
          </cell>
          <cell r="M41">
            <v>-24652929</v>
          </cell>
        </row>
        <row r="42">
          <cell r="F42">
            <v>13669636</v>
          </cell>
          <cell r="G42">
            <v>19855298</v>
          </cell>
          <cell r="M42">
            <v>-26158000</v>
          </cell>
        </row>
        <row r="43">
          <cell r="F43">
            <v>14569214</v>
          </cell>
          <cell r="G43">
            <v>21454986</v>
          </cell>
          <cell r="M43">
            <v>-27613957</v>
          </cell>
        </row>
        <row r="46">
          <cell r="B46" t="str">
            <v>FDI</v>
          </cell>
          <cell r="C46" t="str">
            <v>Equity</v>
          </cell>
          <cell r="D46" t="str">
            <v>Bonds</v>
          </cell>
          <cell r="E46" t="str">
            <v>Banks</v>
          </cell>
          <cell r="F46" t="str">
            <v>Reserves</v>
          </cell>
        </row>
        <row r="47">
          <cell r="A47">
            <v>2015</v>
          </cell>
          <cell r="B47">
            <v>264910</v>
          </cell>
          <cell r="C47">
            <v>527187</v>
          </cell>
          <cell r="D47">
            <v>-7987209</v>
          </cell>
          <cell r="E47">
            <v>-1158834</v>
          </cell>
          <cell r="F47">
            <v>432011</v>
          </cell>
        </row>
        <row r="48">
          <cell r="A48">
            <v>2019</v>
          </cell>
          <cell r="B48">
            <v>-2669246</v>
          </cell>
          <cell r="C48">
            <v>-1523647</v>
          </cell>
          <cell r="D48">
            <v>-9251590</v>
          </cell>
          <cell r="E48">
            <v>-2208788</v>
          </cell>
          <cell r="F48">
            <v>570083</v>
          </cell>
        </row>
        <row r="49">
          <cell r="A49">
            <v>2022</v>
          </cell>
          <cell r="B49">
            <v>-3153580</v>
          </cell>
          <cell r="C49">
            <v>-2150676</v>
          </cell>
          <cell r="D49">
            <v>-8997376</v>
          </cell>
          <cell r="E49">
            <v>-3269995</v>
          </cell>
          <cell r="F49">
            <v>753515</v>
          </cell>
        </row>
        <row r="50">
          <cell r="A50">
            <v>2024</v>
          </cell>
          <cell r="B50">
            <v>-5497921</v>
          </cell>
          <cell r="C50">
            <v>-5440848</v>
          </cell>
          <cell r="D50">
            <v>-11308621</v>
          </cell>
          <cell r="E50">
            <v>-3449239</v>
          </cell>
          <cell r="F50">
            <v>1049011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IIE BOP data"/>
      <sheetName val="PIIE IIP data"/>
      <sheetName val="BOP"/>
      <sheetName val="IIP"/>
      <sheetName val="Exchange Rate"/>
      <sheetName val="GDP"/>
      <sheetName val="BOP $"/>
      <sheetName val="IIP $"/>
      <sheetName val="BOP GDP"/>
      <sheetName val="IIP GDP"/>
      <sheetName val="Figure 3"/>
      <sheetName val="Figure 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90">
          <cell r="D90" t="str">
            <v>Income</v>
          </cell>
          <cell r="E90" t="str">
            <v>Tranfers</v>
          </cell>
          <cell r="F90" t="str">
            <v>Current Account</v>
          </cell>
          <cell r="I90" t="str">
            <v>FDI</v>
          </cell>
          <cell r="J90" t="str">
            <v>Equity</v>
          </cell>
          <cell r="K90" t="str">
            <v>Debt</v>
          </cell>
          <cell r="L90" t="str">
            <v>Banks</v>
          </cell>
          <cell r="M90" t="str">
            <v>Reserves</v>
          </cell>
        </row>
        <row r="91">
          <cell r="B91">
            <v>576191072365.71411</v>
          </cell>
          <cell r="C91">
            <v>-218320308084.44244</v>
          </cell>
          <cell r="D91">
            <v>-52199118804.878708</v>
          </cell>
          <cell r="E91">
            <v>-12649328440.8473</v>
          </cell>
          <cell r="F91">
            <v>293022317035.54565</v>
          </cell>
          <cell r="I91">
            <v>-68098649764.778793</v>
          </cell>
          <cell r="J91">
            <v>24714303877.440006</v>
          </cell>
          <cell r="K91">
            <v>41755758005.869995</v>
          </cell>
          <cell r="L91">
            <v>434003615867.61975</v>
          </cell>
          <cell r="M91">
            <v>-342939236243.2998</v>
          </cell>
        </row>
        <row r="92">
          <cell r="B92">
            <v>392993328222.9068</v>
          </cell>
          <cell r="C92">
            <v>-261149030910.87061</v>
          </cell>
          <cell r="D92">
            <v>-39184456991.734917</v>
          </cell>
          <cell r="E92">
            <v>10250035688.084372</v>
          </cell>
          <cell r="F92">
            <v>102909876008.38565</v>
          </cell>
          <cell r="I92">
            <v>-50259822364.755104</v>
          </cell>
          <cell r="J92">
            <v>-15573814111.580029</v>
          </cell>
          <cell r="K92">
            <v>-42373831274.058083</v>
          </cell>
          <cell r="L92">
            <v>98544994808.839081</v>
          </cell>
          <cell r="M92">
            <v>-19290847735.611713</v>
          </cell>
        </row>
        <row r="93">
          <cell r="B93">
            <v>665049050600.39001</v>
          </cell>
          <cell r="C93">
            <v>-87440110867.791199</v>
          </cell>
          <cell r="D93">
            <v>-154369996461.37012</v>
          </cell>
          <cell r="E93">
            <v>20135313845.2001</v>
          </cell>
          <cell r="F93">
            <v>443374257116.42883</v>
          </cell>
          <cell r="I93">
            <v>19846371666.520008</v>
          </cell>
          <cell r="J93">
            <v>9051742937.9400177</v>
          </cell>
          <cell r="K93">
            <v>280001985651.03998</v>
          </cell>
          <cell r="L93">
            <v>-64782736473.500046</v>
          </cell>
          <cell r="M93">
            <v>96435670000</v>
          </cell>
        </row>
        <row r="94">
          <cell r="B94">
            <v>767976198456.37</v>
          </cell>
          <cell r="C94">
            <v>-229018180212.68127</v>
          </cell>
          <cell r="D94">
            <v>-130028929455.66029</v>
          </cell>
          <cell r="E94">
            <v>14990125928.27001</v>
          </cell>
          <cell r="F94">
            <v>423919214716.29846</v>
          </cell>
          <cell r="I94">
            <v>153687573951.41003</v>
          </cell>
          <cell r="J94">
            <v>144888026853.6499</v>
          </cell>
          <cell r="K94">
            <v>42750046093.799881</v>
          </cell>
          <cell r="L94">
            <v>149770125347.83002</v>
          </cell>
          <cell r="M94">
            <v>-62288700000</v>
          </cell>
        </row>
      </sheetData>
      <sheetData sheetId="7">
        <row r="2">
          <cell r="F2">
            <v>158877049142.26599</v>
          </cell>
          <cell r="G2">
            <v>696238268015.91394</v>
          </cell>
          <cell r="M2">
            <v>1466400499067.3101</v>
          </cell>
        </row>
        <row r="3">
          <cell r="F3">
            <v>178649184794.047</v>
          </cell>
          <cell r="G3">
            <v>786148501673.08997</v>
          </cell>
          <cell r="M3">
            <v>1393837417886.29</v>
          </cell>
        </row>
        <row r="4">
          <cell r="F4">
            <v>172960258397.88699</v>
          </cell>
          <cell r="G4">
            <v>617690695991.07996</v>
          </cell>
          <cell r="M4">
            <v>1565815226459.23</v>
          </cell>
        </row>
        <row r="5">
          <cell r="F5">
            <v>170522515338.04001</v>
          </cell>
          <cell r="G5">
            <v>626197580305.52405</v>
          </cell>
          <cell r="M5">
            <v>1680815717896.8601</v>
          </cell>
        </row>
        <row r="6">
          <cell r="F6">
            <v>181263049188.81601</v>
          </cell>
          <cell r="G6">
            <v>621392368373.70605</v>
          </cell>
          <cell r="M6">
            <v>1798654734160.3999</v>
          </cell>
        </row>
        <row r="7">
          <cell r="F7">
            <v>185519895547.33401</v>
          </cell>
          <cell r="G7">
            <v>555300668972.24902</v>
          </cell>
          <cell r="M7">
            <v>1936128605551.6299</v>
          </cell>
        </row>
        <row r="8">
          <cell r="F8">
            <v>223209463262.39099</v>
          </cell>
          <cell r="G8">
            <v>652978449068.79102</v>
          </cell>
          <cell r="M8">
            <v>2013102345240.8799</v>
          </cell>
        </row>
        <row r="9">
          <cell r="F9">
            <v>221988482752.07501</v>
          </cell>
          <cell r="G9">
            <v>604611012662.255</v>
          </cell>
          <cell r="M9">
            <v>1966835041684.95</v>
          </cell>
        </row>
        <row r="10">
          <cell r="F10">
            <v>236001377785.879</v>
          </cell>
          <cell r="G10">
            <v>647625741587.11597</v>
          </cell>
          <cell r="M10">
            <v>1890529805748.77</v>
          </cell>
        </row>
        <row r="11">
          <cell r="F11">
            <v>245146127105.62201</v>
          </cell>
          <cell r="G11">
            <v>682294926643.03601</v>
          </cell>
          <cell r="M11">
            <v>1895756478272.5701</v>
          </cell>
        </row>
        <row r="12">
          <cell r="F12">
            <v>286537356953.21698</v>
          </cell>
          <cell r="G12">
            <v>773699608162.02905</v>
          </cell>
          <cell r="M12">
            <v>1890411866379.5601</v>
          </cell>
        </row>
        <row r="13">
          <cell r="F13">
            <v>305713205376.65997</v>
          </cell>
          <cell r="G13">
            <v>828329077366.11694</v>
          </cell>
          <cell r="M13">
            <v>2047175489871.71</v>
          </cell>
        </row>
        <row r="14">
          <cell r="F14">
            <v>322847666017.38202</v>
          </cell>
          <cell r="G14">
            <v>843340235369.11206</v>
          </cell>
          <cell r="M14">
            <v>1839283738805.6101</v>
          </cell>
        </row>
        <row r="15">
          <cell r="F15">
            <v>313805361278.40601</v>
          </cell>
          <cell r="G15">
            <v>789165548909.87402</v>
          </cell>
          <cell r="M15">
            <v>1994992855107.0901</v>
          </cell>
        </row>
        <row r="16">
          <cell r="F16">
            <v>324532494921.966</v>
          </cell>
          <cell r="G16">
            <v>818621247514.01501</v>
          </cell>
          <cell r="M16">
            <v>2107208704992.23</v>
          </cell>
        </row>
        <row r="17">
          <cell r="F17">
            <v>279925484452.56097</v>
          </cell>
          <cell r="G17">
            <v>738435820617.672</v>
          </cell>
          <cell r="M17">
            <v>2089447623533.6201</v>
          </cell>
        </row>
        <row r="18">
          <cell r="F18">
            <v>301599934834.31403</v>
          </cell>
          <cell r="G18">
            <v>901821999561.94299</v>
          </cell>
          <cell r="M18">
            <v>1913107200190.47</v>
          </cell>
        </row>
        <row r="19">
          <cell r="F19">
            <v>308313702135.06799</v>
          </cell>
          <cell r="G19">
            <v>885830820541.08704</v>
          </cell>
          <cell r="M19">
            <v>2001431140113.8601</v>
          </cell>
        </row>
        <row r="20">
          <cell r="F20">
            <v>337690300085.39099</v>
          </cell>
          <cell r="G20">
            <v>860284550334.82703</v>
          </cell>
          <cell r="M20">
            <v>2155353007250.6499</v>
          </cell>
        </row>
        <row r="21">
          <cell r="F21">
            <v>386645630632.41901</v>
          </cell>
          <cell r="G21">
            <v>937571882744.80005</v>
          </cell>
          <cell r="M21">
            <v>2281532851297.8398</v>
          </cell>
        </row>
        <row r="22">
          <cell r="F22">
            <v>370011297112.479</v>
          </cell>
          <cell r="G22">
            <v>832080290162.83203</v>
          </cell>
          <cell r="M22">
            <v>2306716448379.6602</v>
          </cell>
        </row>
        <row r="23">
          <cell r="F23">
            <v>422062479756.60999</v>
          </cell>
          <cell r="G23">
            <v>924117135935.21497</v>
          </cell>
          <cell r="M23">
            <v>2371756299966.4902</v>
          </cell>
        </row>
        <row r="24">
          <cell r="F24">
            <v>502390928552.28101</v>
          </cell>
          <cell r="G24">
            <v>1036265443379.29</v>
          </cell>
          <cell r="M24">
            <v>2353325046275.23</v>
          </cell>
        </row>
        <row r="25">
          <cell r="F25">
            <v>606123611549.13</v>
          </cell>
          <cell r="G25">
            <v>1248538532039.6699</v>
          </cell>
          <cell r="M25">
            <v>2268742245741.27</v>
          </cell>
        </row>
        <row r="26">
          <cell r="F26">
            <v>659490249452.04895</v>
          </cell>
          <cell r="G26">
            <v>1280890120937.8701</v>
          </cell>
          <cell r="M26">
            <v>2653620988756.4302</v>
          </cell>
        </row>
        <row r="27">
          <cell r="F27">
            <v>696444876567.68005</v>
          </cell>
          <cell r="G27">
            <v>1353530602170.0701</v>
          </cell>
          <cell r="M27">
            <v>2717154971656.0698</v>
          </cell>
        </row>
        <row r="28">
          <cell r="F28">
            <v>651939890824.71106</v>
          </cell>
          <cell r="G28">
            <v>1304194979055.2</v>
          </cell>
          <cell r="M28">
            <v>2343475235057.2798</v>
          </cell>
        </row>
        <row r="29">
          <cell r="F29">
            <v>648977427897.62</v>
          </cell>
          <cell r="G29">
            <v>1326454177910.3601</v>
          </cell>
          <cell r="M29">
            <v>2168004214315.6299</v>
          </cell>
        </row>
        <row r="30">
          <cell r="F30">
            <v>636523581906.349</v>
          </cell>
          <cell r="G30">
            <v>1184321113069.04</v>
          </cell>
          <cell r="M30">
            <v>2241786801403</v>
          </cell>
        </row>
        <row r="31">
          <cell r="F31">
            <v>633409865428.06995</v>
          </cell>
          <cell r="G31">
            <v>1228925482474.8501</v>
          </cell>
          <cell r="M31">
            <v>2273727867068.9199</v>
          </cell>
        </row>
        <row r="32">
          <cell r="F32">
            <v>520691318437.35101</v>
          </cell>
          <cell r="G32">
            <v>1039563893957.65</v>
          </cell>
          <cell r="M32">
            <v>2507543816022.1099</v>
          </cell>
        </row>
        <row r="33">
          <cell r="F33">
            <v>584427967624.51001</v>
          </cell>
          <cell r="G33">
            <v>1121823856609.3799</v>
          </cell>
          <cell r="M33">
            <v>2403579222880.9199</v>
          </cell>
        </row>
        <row r="34">
          <cell r="F34">
            <v>616722970136.92798</v>
          </cell>
          <cell r="G34">
            <v>1199118753874.72</v>
          </cell>
          <cell r="M34">
            <v>2491911664480.3799</v>
          </cell>
        </row>
        <row r="35">
          <cell r="F35">
            <v>600514080870.64001</v>
          </cell>
          <cell r="G35">
            <v>1131595458371.78</v>
          </cell>
          <cell r="M35">
            <v>2707469605399.3901</v>
          </cell>
        </row>
        <row r="36">
          <cell r="F36">
            <v>618793362675.21106</v>
          </cell>
          <cell r="G36">
            <v>1098915424369.84</v>
          </cell>
          <cell r="M36">
            <v>2838525801377.7798</v>
          </cell>
        </row>
        <row r="37">
          <cell r="F37">
            <v>623777033084.84998</v>
          </cell>
          <cell r="G37">
            <v>1012071529968.48</v>
          </cell>
          <cell r="M37">
            <v>2832797118062.3198</v>
          </cell>
        </row>
        <row r="38">
          <cell r="F38">
            <v>651154261409.29797</v>
          </cell>
          <cell r="G38">
            <v>1015929671039.72</v>
          </cell>
          <cell r="M38">
            <v>2901264251619.3799</v>
          </cell>
        </row>
        <row r="39">
          <cell r="F39">
            <v>725320272235.23999</v>
          </cell>
          <cell r="G39">
            <v>1093311043407.09</v>
          </cell>
          <cell r="M39">
            <v>2943314487030.4302</v>
          </cell>
        </row>
        <row r="40">
          <cell r="F40">
            <v>836022590165.08105</v>
          </cell>
          <cell r="G40">
            <v>1251190912884.1201</v>
          </cell>
          <cell r="M40">
            <v>3158619834351.1401</v>
          </cell>
        </row>
        <row r="41">
          <cell r="F41">
            <v>861155830836.30005</v>
          </cell>
          <cell r="G41">
            <v>1177611134459.1001</v>
          </cell>
          <cell r="M41">
            <v>3277704856309.3398</v>
          </cell>
        </row>
        <row r="42">
          <cell r="F42">
            <v>979535413067.21899</v>
          </cell>
          <cell r="G42">
            <v>1270299650288.74</v>
          </cell>
          <cell r="M42">
            <v>3609601782291.02</v>
          </cell>
        </row>
        <row r="43">
          <cell r="F43">
            <v>1071285091139.59</v>
          </cell>
          <cell r="G43">
            <v>1374862427854.3</v>
          </cell>
          <cell r="M43">
            <v>3804713050074.54</v>
          </cell>
        </row>
        <row r="46">
          <cell r="B46" t="str">
            <v>FDI</v>
          </cell>
          <cell r="C46" t="str">
            <v>Equity</v>
          </cell>
          <cell r="D46" t="str">
            <v>Bonds</v>
          </cell>
          <cell r="E46" t="str">
            <v>Banks</v>
          </cell>
          <cell r="F46" t="str">
            <v>Reserves</v>
          </cell>
        </row>
        <row r="47">
          <cell r="B47">
            <v>-1521656863460.6299</v>
          </cell>
          <cell r="C47">
            <v>-455675064967.48401</v>
          </cell>
          <cell r="D47">
            <v>-119505786180.42241</v>
          </cell>
          <cell r="E47">
            <v>407337314057.86609</v>
          </cell>
          <cell r="F47">
            <v>3373585051065.3701</v>
          </cell>
        </row>
        <row r="48">
          <cell r="B48">
            <v>-631924724732.8999</v>
          </cell>
          <cell r="C48">
            <v>-642414920490.53992</v>
          </cell>
          <cell r="D48">
            <v>-395816127169.22302</v>
          </cell>
          <cell r="E48">
            <v>608793622000.44019</v>
          </cell>
          <cell r="F48">
            <v>3324002298559.6001</v>
          </cell>
        </row>
        <row r="49">
          <cell r="B49">
            <v>-803161801924.59961</v>
          </cell>
          <cell r="C49">
            <v>-537395888984.86987</v>
          </cell>
          <cell r="D49">
            <v>-219734303189.93298</v>
          </cell>
          <cell r="E49">
            <v>693438387296.54004</v>
          </cell>
          <cell r="F49">
            <v>3274002298559.6001</v>
          </cell>
        </row>
        <row r="50">
          <cell r="B50">
            <v>-470901601511.47998</v>
          </cell>
          <cell r="C50">
            <v>-316455303622.80005</v>
          </cell>
          <cell r="D50">
            <v>-191166382969.47192</v>
          </cell>
          <cell r="E50">
            <v>840964035118.83984</v>
          </cell>
          <cell r="F50">
            <v>3423031298559.6001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OP PIIE data"/>
      <sheetName val="IIP PIIE data"/>
      <sheetName val="BOP"/>
      <sheetName val="IIP"/>
      <sheetName val="Exchange Rate"/>
      <sheetName val="GDP"/>
      <sheetName val="BOP $"/>
      <sheetName val="IIP $"/>
      <sheetName val="BOP GDP"/>
      <sheetName val="IIP GDP"/>
      <sheetName val="Figure 7"/>
      <sheetName val="Fin Figure"/>
    </sheetNames>
    <sheetDataSet>
      <sheetData sheetId="0"/>
      <sheetData sheetId="1"/>
      <sheetData sheetId="2"/>
      <sheetData sheetId="3"/>
      <sheetData sheetId="4"/>
      <sheetData sheetId="5"/>
      <sheetData sheetId="6">
        <row r="90">
          <cell r="B90" t="str">
            <v>Goods</v>
          </cell>
          <cell r="D90" t="str">
            <v>Income</v>
          </cell>
          <cell r="E90" t="str">
            <v>Tranfers</v>
          </cell>
          <cell r="F90" t="str">
            <v>Current Account</v>
          </cell>
          <cell r="I90" t="str">
            <v>FDI</v>
          </cell>
          <cell r="J90" t="str">
            <v>Equity</v>
          </cell>
          <cell r="K90" t="str">
            <v>Debt</v>
          </cell>
          <cell r="L90" t="str">
            <v>Banks</v>
          </cell>
          <cell r="M90" t="str">
            <v>Reserves</v>
          </cell>
        </row>
        <row r="91">
          <cell r="B91">
            <v>375209574352.96222</v>
          </cell>
          <cell r="C91">
            <v>87383981689.375031</v>
          </cell>
          <cell r="D91">
            <v>24492604501.587921</v>
          </cell>
          <cell r="E91">
            <v>-145813112394.93372</v>
          </cell>
          <cell r="F91">
            <v>341273048148.99146</v>
          </cell>
          <cell r="I91">
            <v>279141968374.01434</v>
          </cell>
          <cell r="J91">
            <v>-277130147203.13202</v>
          </cell>
          <cell r="K91">
            <v>388846030367.44379</v>
          </cell>
          <cell r="L91">
            <v>-193936108773.52811</v>
          </cell>
          <cell r="M91">
            <v>11502447252.183674</v>
          </cell>
        </row>
        <row r="92">
          <cell r="B92">
            <v>353836110662.63696</v>
          </cell>
          <cell r="C92">
            <v>66223715223.469391</v>
          </cell>
          <cell r="D92">
            <v>82819797712.433716</v>
          </cell>
          <cell r="E92">
            <v>-165807749358.58829</v>
          </cell>
          <cell r="F92">
            <v>337071874239.95178</v>
          </cell>
          <cell r="I92">
            <v>100602170900.3727</v>
          </cell>
          <cell r="J92">
            <v>-274920196615.03851</v>
          </cell>
          <cell r="K92">
            <v>163226005854.86682</v>
          </cell>
          <cell r="L92">
            <v>253708417872.82306</v>
          </cell>
          <cell r="M92">
            <v>6761176527.8116598</v>
          </cell>
        </row>
        <row r="93">
          <cell r="B93">
            <v>-51579432639.88916</v>
          </cell>
          <cell r="C93">
            <v>174077960744.11456</v>
          </cell>
          <cell r="D93">
            <v>31420478489.390045</v>
          </cell>
          <cell r="E93">
            <v>-186904652933.12161</v>
          </cell>
          <cell r="F93">
            <v>-32985646339.506172</v>
          </cell>
          <cell r="I93">
            <v>268187541543.64291</v>
          </cell>
          <cell r="J93">
            <v>-224543825092.37741</v>
          </cell>
          <cell r="K93">
            <v>-39341030981.3638</v>
          </cell>
          <cell r="L93">
            <v>-78793748204.843307</v>
          </cell>
          <cell r="M93">
            <v>19242603169.784462</v>
          </cell>
        </row>
        <row r="94">
          <cell r="B94">
            <v>390398135650.08167</v>
          </cell>
          <cell r="C94">
            <v>192192976530.63873</v>
          </cell>
          <cell r="D94">
            <v>44849198596.483887</v>
          </cell>
          <cell r="E94">
            <v>-186968901626.37814</v>
          </cell>
          <cell r="F94">
            <v>440471409150.82617</v>
          </cell>
          <cell r="I94">
            <v>205338823868.45041</v>
          </cell>
          <cell r="J94">
            <v>-163216283050.46533</v>
          </cell>
          <cell r="K94">
            <v>118711076577.69246</v>
          </cell>
          <cell r="L94">
            <v>325671086026.68372</v>
          </cell>
          <cell r="M94">
            <v>4801419719.383132</v>
          </cell>
        </row>
      </sheetData>
      <sheetData sheetId="7">
        <row r="2">
          <cell r="F2">
            <v>3502002426440.0024</v>
          </cell>
          <cell r="G2">
            <v>6750089655540.0049</v>
          </cell>
          <cell r="M2">
            <v>-2600823792111.4897</v>
          </cell>
        </row>
        <row r="3">
          <cell r="F3">
            <v>3594117041310</v>
          </cell>
          <cell r="G3">
            <v>6778530050100</v>
          </cell>
          <cell r="M3">
            <v>-2446377353621.9429</v>
          </cell>
        </row>
        <row r="4">
          <cell r="F4">
            <v>3262117659530.002</v>
          </cell>
          <cell r="G4">
            <v>6267969158720.0039</v>
          </cell>
          <cell r="M4">
            <v>-2470421079351.6196</v>
          </cell>
        </row>
        <row r="5">
          <cell r="F5">
            <v>3352134408630</v>
          </cell>
          <cell r="G5">
            <v>6451044491550</v>
          </cell>
          <cell r="M5">
            <v>-2380481796130.188</v>
          </cell>
        </row>
        <row r="6">
          <cell r="F6">
            <v>3282289579799.9995</v>
          </cell>
          <cell r="G6">
            <v>6318872985149.999</v>
          </cell>
          <cell r="M6">
            <v>-2287632387619.0151</v>
          </cell>
        </row>
        <row r="7">
          <cell r="F7">
            <v>3307876426400.0015</v>
          </cell>
          <cell r="G7">
            <v>6257882103200.0029</v>
          </cell>
          <cell r="M7">
            <v>-1954742755584.4258</v>
          </cell>
        </row>
        <row r="8">
          <cell r="F8">
            <v>3469542724270.002</v>
          </cell>
          <cell r="G8">
            <v>6546658996430.0039</v>
          </cell>
          <cell r="M8">
            <v>-1949879763199.2993</v>
          </cell>
        </row>
        <row r="9">
          <cell r="F9">
            <v>3448031830110</v>
          </cell>
          <cell r="G9">
            <v>6494217022970</v>
          </cell>
          <cell r="M9">
            <v>-1754111733518.0127</v>
          </cell>
        </row>
        <row r="10">
          <cell r="F10">
            <v>3645668739230.0015</v>
          </cell>
          <cell r="G10">
            <v>6935748617680.0029</v>
          </cell>
          <cell r="M10">
            <v>-1773865199773.0349</v>
          </cell>
        </row>
        <row r="11">
          <cell r="F11">
            <v>3880518106680.002</v>
          </cell>
          <cell r="G11">
            <v>7423659149040.0039</v>
          </cell>
          <cell r="M11">
            <v>-1967317834370.9841</v>
          </cell>
        </row>
        <row r="12">
          <cell r="F12">
            <v>4117030113240.0029</v>
          </cell>
          <cell r="G12">
            <v>7856613906160.0049</v>
          </cell>
          <cell r="M12">
            <v>-2115894274889.21</v>
          </cell>
        </row>
        <row r="13">
          <cell r="F13">
            <v>4385308690170.0029</v>
          </cell>
          <cell r="G13">
            <v>8132630436610.0059</v>
          </cell>
          <cell r="M13">
            <v>-1996576708807.3171</v>
          </cell>
        </row>
        <row r="14">
          <cell r="F14">
            <v>4414141666440.0049</v>
          </cell>
          <cell r="G14">
            <v>8203506245370.0088</v>
          </cell>
          <cell r="M14">
            <v>-1985703792647.1421</v>
          </cell>
        </row>
        <row r="15">
          <cell r="F15">
            <v>4375950493979.9995</v>
          </cell>
          <cell r="G15">
            <v>8024660375459.999</v>
          </cell>
          <cell r="M15">
            <v>-1666695487687.4133</v>
          </cell>
        </row>
        <row r="16">
          <cell r="F16">
            <v>4497875058000.001</v>
          </cell>
          <cell r="G16">
            <v>8026240089520.002</v>
          </cell>
          <cell r="M16">
            <v>-1515148772570.7913</v>
          </cell>
        </row>
        <row r="17">
          <cell r="F17">
            <v>3980353080500.001</v>
          </cell>
          <cell r="G17">
            <v>7388038533000.002</v>
          </cell>
          <cell r="M17">
            <v>-1437131004667.3699</v>
          </cell>
        </row>
        <row r="18">
          <cell r="F18">
            <v>4350940026300.0029</v>
          </cell>
          <cell r="G18">
            <v>7866711497400.0059</v>
          </cell>
          <cell r="M18">
            <v>-1204573269860.6631</v>
          </cell>
        </row>
        <row r="19">
          <cell r="F19">
            <v>4450245047200.002</v>
          </cell>
          <cell r="G19">
            <v>8179731080200.0039</v>
          </cell>
          <cell r="M19">
            <v>-1365722863125.9199</v>
          </cell>
        </row>
        <row r="20">
          <cell r="F20">
            <v>4388778456330</v>
          </cell>
          <cell r="G20">
            <v>8231267542780</v>
          </cell>
          <cell r="M20">
            <v>-1185256699378.561</v>
          </cell>
        </row>
        <row r="21">
          <cell r="F21">
            <v>4848660118900.002</v>
          </cell>
          <cell r="G21">
            <v>8836563631020.0039</v>
          </cell>
          <cell r="M21">
            <v>-1047300601597.2235</v>
          </cell>
        </row>
        <row r="22">
          <cell r="F22">
            <v>3938479423560.0015</v>
          </cell>
          <cell r="G22">
            <v>7081618216200.002</v>
          </cell>
          <cell r="M22">
            <v>-704886737846.12964</v>
          </cell>
        </row>
        <row r="23">
          <cell r="F23">
            <v>4653708512200</v>
          </cell>
          <cell r="G23">
            <v>8107217064100.001</v>
          </cell>
          <cell r="M23">
            <v>-745493708119.61938</v>
          </cell>
        </row>
        <row r="24">
          <cell r="F24">
            <v>5118510347720.0029</v>
          </cell>
          <cell r="G24">
            <v>8645496525360.0059</v>
          </cell>
          <cell r="M24">
            <v>-820311236103.79041</v>
          </cell>
        </row>
        <row r="25">
          <cell r="F25">
            <v>6074605530630.002</v>
          </cell>
          <cell r="G25">
            <v>9797110566950.0039</v>
          </cell>
          <cell r="M25">
            <v>-720159035138.88782</v>
          </cell>
        </row>
        <row r="26">
          <cell r="F26">
            <v>6470905091000.0029</v>
          </cell>
          <cell r="G26">
            <v>10057699841000.004</v>
          </cell>
          <cell r="M26">
            <v>-456709085711.28784</v>
          </cell>
        </row>
        <row r="27">
          <cell r="F27">
            <v>7034004003560.0078</v>
          </cell>
          <cell r="G27">
            <v>10744703618440.012</v>
          </cell>
          <cell r="M27">
            <v>-313620024555.6814</v>
          </cell>
        </row>
        <row r="28">
          <cell r="F28">
            <v>6974247300980.0049</v>
          </cell>
          <cell r="G28">
            <v>10829078075490.008</v>
          </cell>
          <cell r="M28">
            <v>-314759996773.80817</v>
          </cell>
        </row>
        <row r="29">
          <cell r="F29">
            <v>7330707063400.0039</v>
          </cell>
          <cell r="G29">
            <v>11181002282800.006</v>
          </cell>
          <cell r="M29">
            <v>-2908345344.5071888</v>
          </cell>
        </row>
        <row r="30">
          <cell r="F30">
            <v>6891644446940.0049</v>
          </cell>
          <cell r="G30">
            <v>10194080048860.008</v>
          </cell>
          <cell r="M30">
            <v>279332749127.46252</v>
          </cell>
        </row>
        <row r="31">
          <cell r="F31">
            <v>5875788376120</v>
          </cell>
          <cell r="G31">
            <v>8737212119870</v>
          </cell>
          <cell r="M31">
            <v>499612348297.47406</v>
          </cell>
        </row>
        <row r="32">
          <cell r="F32">
            <v>5381472886640.0449</v>
          </cell>
          <cell r="G32">
            <v>7986960535480.0664</v>
          </cell>
          <cell r="M32">
            <v>605094287804.46838</v>
          </cell>
        </row>
        <row r="33">
          <cell r="F33">
            <v>5821196579140.001</v>
          </cell>
          <cell r="G33">
            <v>9031477097400.002</v>
          </cell>
          <cell r="M33">
            <v>335794213024.2674</v>
          </cell>
        </row>
        <row r="34">
          <cell r="F34">
            <v>6216528015000.0029</v>
          </cell>
          <cell r="G34">
            <v>9789787012500.0039</v>
          </cell>
          <cell r="M34">
            <v>298617773519.38153</v>
          </cell>
        </row>
        <row r="35">
          <cell r="F35">
            <v>6491353072380.001</v>
          </cell>
          <cell r="G35">
            <v>10013620324440.002</v>
          </cell>
          <cell r="M35">
            <v>262867268547.92078</v>
          </cell>
        </row>
        <row r="36">
          <cell r="F36">
            <v>6300438890040.0059</v>
          </cell>
          <cell r="G36">
            <v>9664374910900.0098</v>
          </cell>
          <cell r="M36">
            <v>479567345032.0238</v>
          </cell>
        </row>
        <row r="37">
          <cell r="F37">
            <v>6855427072000.0068</v>
          </cell>
          <cell r="G37">
            <v>10567602747000.01</v>
          </cell>
          <cell r="M37">
            <v>606033770777.34485</v>
          </cell>
        </row>
        <row r="38">
          <cell r="F38">
            <v>7281807969950.002</v>
          </cell>
          <cell r="G38">
            <v>11034207257410.004</v>
          </cell>
          <cell r="M38">
            <v>855820442660.27905</v>
          </cell>
        </row>
        <row r="39">
          <cell r="F39">
            <v>7506719497450.0059</v>
          </cell>
          <cell r="G39">
            <v>10971483097650.008</v>
          </cell>
          <cell r="M39">
            <v>1330282769549.6526</v>
          </cell>
        </row>
        <row r="40">
          <cell r="F40">
            <v>8000184426480.0049</v>
          </cell>
          <cell r="G40">
            <v>11696105838960.008</v>
          </cell>
          <cell r="M40">
            <v>1570639880158.7695</v>
          </cell>
        </row>
        <row r="41">
          <cell r="F41">
            <v>7925202211170.001</v>
          </cell>
          <cell r="G41">
            <v>11284551227430.002</v>
          </cell>
          <cell r="M41">
            <v>1907374014550.978</v>
          </cell>
        </row>
        <row r="42">
          <cell r="F42">
            <v>7851880668450.0039</v>
          </cell>
          <cell r="G42">
            <v>11815913866050.006</v>
          </cell>
          <cell r="M42">
            <v>1835403003832.728</v>
          </cell>
        </row>
        <row r="43">
          <cell r="F43">
            <v>8675276318800.0068</v>
          </cell>
          <cell r="G43">
            <v>12886096518800.01</v>
          </cell>
          <cell r="M43">
            <v>1708435107295.2761</v>
          </cell>
        </row>
        <row r="46">
          <cell r="B46" t="str">
            <v>FDI</v>
          </cell>
          <cell r="C46" t="str">
            <v>Equity</v>
          </cell>
          <cell r="D46" t="str">
            <v>Bonds</v>
          </cell>
          <cell r="E46" t="str">
            <v>Banks</v>
          </cell>
          <cell r="F46" t="str">
            <v>Reserves</v>
          </cell>
        </row>
        <row r="47">
          <cell r="B47">
            <v>1860733585597.3848</v>
          </cell>
          <cell r="C47">
            <v>-3098910082920</v>
          </cell>
          <cell r="D47">
            <v>-1225337075760</v>
          </cell>
          <cell r="E47">
            <v>-509739020270.2666</v>
          </cell>
          <cell r="F47">
            <v>711813403187.10339</v>
          </cell>
        </row>
        <row r="48">
          <cell r="B48">
            <v>2176202518117.1699</v>
          </cell>
          <cell r="C48">
            <v>-3722505036320.002</v>
          </cell>
          <cell r="D48">
            <v>942064671730.00098</v>
          </cell>
          <cell r="E48">
            <v>-1074368251915.8438</v>
          </cell>
          <cell r="F48">
            <v>1091339183210.4052</v>
          </cell>
        </row>
        <row r="49">
          <cell r="B49">
            <v>2511050781461.1816</v>
          </cell>
          <cell r="C49">
            <v>-3210280518260.001</v>
          </cell>
          <cell r="D49">
            <v>1257596062000.001</v>
          </cell>
          <cell r="E49">
            <v>-1428030840186.2041</v>
          </cell>
          <cell r="F49">
            <v>1199547428172.3652</v>
          </cell>
        </row>
        <row r="50">
          <cell r="B50">
            <v>2910579589452.2285</v>
          </cell>
          <cell r="C50">
            <v>-3359349016260.001</v>
          </cell>
          <cell r="D50">
            <v>1531570482480</v>
          </cell>
          <cell r="E50">
            <v>-586895587039.25586</v>
          </cell>
          <cell r="F50">
            <v>1459089446743.6191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DP $"/>
      <sheetName val="JAP BOP $"/>
      <sheetName val="KOR BOP $"/>
      <sheetName val="J&amp;K BOP $"/>
      <sheetName val="J&amp;K BOP GDP"/>
      <sheetName val="JAP IIP $"/>
      <sheetName val="KOR IIP $"/>
      <sheetName val="J&amp;K IIP $"/>
      <sheetName val="J&amp;K IIP GDP"/>
      <sheetName val="Figure 8"/>
      <sheetName val="Fin Figure"/>
    </sheetNames>
    <sheetDataSet>
      <sheetData sheetId="0"/>
      <sheetData sheetId="1"/>
      <sheetData sheetId="2"/>
      <sheetData sheetId="3">
        <row r="90">
          <cell r="B90" t="str">
            <v>Goods</v>
          </cell>
          <cell r="D90" t="str">
            <v>Income</v>
          </cell>
          <cell r="E90" t="str">
            <v>Tranfers</v>
          </cell>
          <cell r="F90" t="str">
            <v>Current Account</v>
          </cell>
          <cell r="I90" t="str">
            <v>FDI</v>
          </cell>
          <cell r="J90" t="str">
            <v>Equity</v>
          </cell>
          <cell r="K90" t="str">
            <v>Debt</v>
          </cell>
          <cell r="L90" t="str">
            <v>Banks</v>
          </cell>
          <cell r="M90" t="str">
            <v>Reserves</v>
          </cell>
        </row>
        <row r="91">
          <cell r="B91">
            <v>112842089158.21115</v>
          </cell>
          <cell r="C91">
            <v>-30632585527.001663</v>
          </cell>
          <cell r="D91">
            <v>181194035025.30029</v>
          </cell>
          <cell r="E91">
            <v>-21408372471.53738</v>
          </cell>
          <cell r="F91">
            <v>241995166184.97241</v>
          </cell>
          <cell r="I91">
            <v>152762592157.64603</v>
          </cell>
          <cell r="J91">
            <v>-192807369819.3634</v>
          </cell>
          <cell r="K91">
            <v>8183519771.4196167</v>
          </cell>
          <cell r="L91">
            <v>-87509323104.667938</v>
          </cell>
          <cell r="M91">
            <v>17156121047.040668</v>
          </cell>
        </row>
        <row r="92">
          <cell r="B92">
            <v>79287087859.975159</v>
          </cell>
          <cell r="C92">
            <v>-37431121965.281769</v>
          </cell>
          <cell r="D92">
            <v>209582239236.48682</v>
          </cell>
          <cell r="E92">
            <v>-18790186325.033768</v>
          </cell>
          <cell r="F92">
            <v>232648018806.14645</v>
          </cell>
          <cell r="I92">
            <v>243912123818.1857</v>
          </cell>
          <cell r="J92">
            <v>-101392060584.81157</v>
          </cell>
          <cell r="K92">
            <v>91037080421.073364</v>
          </cell>
          <cell r="L92">
            <v>-122154727071.3441</v>
          </cell>
          <cell r="M92">
            <v>26979731142.177872</v>
          </cell>
        </row>
        <row r="93">
          <cell r="B93">
            <v>-102595103605.10828</v>
          </cell>
          <cell r="C93">
            <v>-50346875594.905731</v>
          </cell>
          <cell r="D93">
            <v>286424991316.29041</v>
          </cell>
          <cell r="E93">
            <v>-22571461923.350853</v>
          </cell>
          <cell r="F93">
            <v>110911550192.92552</v>
          </cell>
          <cell r="I93">
            <v>167739718513.78003</v>
          </cell>
          <cell r="J93">
            <v>-49283367515.780998</v>
          </cell>
          <cell r="K93">
            <v>-188448669889.1683</v>
          </cell>
          <cell r="L93">
            <v>59421343021.568268</v>
          </cell>
          <cell r="M93">
            <v>-78013705427.501953</v>
          </cell>
        </row>
        <row r="94">
          <cell r="B94">
            <v>77064181314.501221</v>
          </cell>
          <cell r="C94">
            <v>-42809329742.506287</v>
          </cell>
          <cell r="D94">
            <v>287783420548.24506</v>
          </cell>
          <cell r="E94">
            <v>-34675776381.569542</v>
          </cell>
          <cell r="F94">
            <v>287362495738.67041</v>
          </cell>
          <cell r="I94">
            <v>219915604164.74365</v>
          </cell>
          <cell r="J94">
            <v>-36370261659.469116</v>
          </cell>
          <cell r="K94">
            <v>138026014698.22635</v>
          </cell>
          <cell r="L94">
            <v>-70835938426.246887</v>
          </cell>
          <cell r="M94">
            <v>-69713719747.238754</v>
          </cell>
        </row>
      </sheetData>
      <sheetData sheetId="4"/>
      <sheetData sheetId="5"/>
      <sheetData sheetId="6"/>
      <sheetData sheetId="7">
        <row r="2">
          <cell r="A2">
            <v>42005</v>
          </cell>
          <cell r="F2">
            <v>1181424378478.1216</v>
          </cell>
          <cell r="G2">
            <v>1585750036521.6458</v>
          </cell>
          <cell r="M2">
            <v>2759622170367.8921</v>
          </cell>
        </row>
        <row r="3">
          <cell r="A3">
            <v>42095</v>
          </cell>
          <cell r="F3">
            <v>1165989013603.4268</v>
          </cell>
          <cell r="G3">
            <v>1569670703601.9365</v>
          </cell>
          <cell r="M3">
            <v>2669013280086.5073</v>
          </cell>
        </row>
        <row r="4">
          <cell r="A4">
            <v>42186</v>
          </cell>
          <cell r="F4">
            <v>1227670296719.6716</v>
          </cell>
          <cell r="G4">
            <v>1620339120436.6978</v>
          </cell>
          <cell r="M4">
            <v>2831641331945.5391</v>
          </cell>
        </row>
        <row r="5">
          <cell r="A5">
            <v>42278</v>
          </cell>
          <cell r="F5">
            <v>1326573860277.7239</v>
          </cell>
          <cell r="G5">
            <v>1709529237154.9971</v>
          </cell>
          <cell r="M5">
            <v>3103393160918.125</v>
          </cell>
        </row>
        <row r="6">
          <cell r="A6">
            <v>42370</v>
          </cell>
          <cell r="F6">
            <v>1471441966988.0745</v>
          </cell>
          <cell r="G6">
            <v>2002384741727.2388</v>
          </cell>
          <cell r="M6">
            <v>3110738163939.7886</v>
          </cell>
        </row>
        <row r="7">
          <cell r="A7">
            <v>42461</v>
          </cell>
          <cell r="F7">
            <v>1562903439728.5071</v>
          </cell>
          <cell r="G7">
            <v>2192100927144.9053</v>
          </cell>
          <cell r="M7">
            <v>3282858431933.4941</v>
          </cell>
        </row>
        <row r="8">
          <cell r="A8">
            <v>42552</v>
          </cell>
          <cell r="F8">
            <v>1624217186530.9204</v>
          </cell>
          <cell r="G8">
            <v>2081864168245.4338</v>
          </cell>
          <cell r="M8">
            <v>3561604046416.8018</v>
          </cell>
        </row>
        <row r="9">
          <cell r="A9">
            <v>42644</v>
          </cell>
          <cell r="F9">
            <v>1574204644566.8152</v>
          </cell>
          <cell r="G9">
            <v>2068171541878.2798</v>
          </cell>
          <cell r="M9">
            <v>3290309868067.061</v>
          </cell>
        </row>
        <row r="10">
          <cell r="A10">
            <v>42736</v>
          </cell>
          <cell r="F10">
            <v>1555078592072.7612</v>
          </cell>
          <cell r="G10">
            <v>1869222335874.3655</v>
          </cell>
          <cell r="M10">
            <v>3253419891132.541</v>
          </cell>
        </row>
        <row r="11">
          <cell r="A11">
            <v>42826</v>
          </cell>
          <cell r="F11">
            <v>1507571217228.8879</v>
          </cell>
          <cell r="G11">
            <v>1802417748520.1538</v>
          </cell>
          <cell r="M11">
            <v>3058979949610.5674</v>
          </cell>
        </row>
        <row r="12">
          <cell r="A12">
            <v>42917</v>
          </cell>
          <cell r="F12">
            <v>1572958345200.2356</v>
          </cell>
          <cell r="G12">
            <v>1927671462489.1428</v>
          </cell>
          <cell r="M12">
            <v>3030822764205.1548</v>
          </cell>
        </row>
        <row r="13">
          <cell r="A13">
            <v>43009</v>
          </cell>
          <cell r="F13">
            <v>1693962266634.1536</v>
          </cell>
          <cell r="G13">
            <v>2144296598866.0386</v>
          </cell>
          <cell r="M13">
            <v>3248875174925.8447</v>
          </cell>
        </row>
        <row r="14">
          <cell r="A14">
            <v>43101</v>
          </cell>
          <cell r="F14">
            <v>1810172154336.467</v>
          </cell>
          <cell r="G14">
            <v>2245130749570.6016</v>
          </cell>
          <cell r="M14">
            <v>3314726529946.4175</v>
          </cell>
        </row>
        <row r="15">
          <cell r="A15">
            <v>43191</v>
          </cell>
          <cell r="F15">
            <v>1830794428561.8425</v>
          </cell>
          <cell r="G15">
            <v>2257232765311.5156</v>
          </cell>
          <cell r="M15">
            <v>3355912717363.3071</v>
          </cell>
        </row>
        <row r="16">
          <cell r="A16">
            <v>43282</v>
          </cell>
          <cell r="F16">
            <v>1898601591065.0205</v>
          </cell>
          <cell r="G16">
            <v>2316599233692.3169</v>
          </cell>
          <cell r="M16">
            <v>3390707497910.1055</v>
          </cell>
        </row>
        <row r="17">
          <cell r="A17">
            <v>43374</v>
          </cell>
          <cell r="F17">
            <v>1926565925015.0732</v>
          </cell>
          <cell r="G17">
            <v>2356117412150.7627</v>
          </cell>
          <cell r="M17">
            <v>3362819516537.6689</v>
          </cell>
        </row>
        <row r="18">
          <cell r="A18">
            <v>43466</v>
          </cell>
          <cell r="F18">
            <v>1951549941722.5962</v>
          </cell>
          <cell r="G18">
            <v>2346839447956.2954</v>
          </cell>
          <cell r="M18">
            <v>3304506546603.4346</v>
          </cell>
        </row>
        <row r="19">
          <cell r="A19">
            <v>43556</v>
          </cell>
          <cell r="F19">
            <v>2015216961286.2227</v>
          </cell>
          <cell r="G19">
            <v>2312596741000.6479</v>
          </cell>
          <cell r="M19">
            <v>3425546628092.2271</v>
          </cell>
        </row>
        <row r="20">
          <cell r="A20">
            <v>43647</v>
          </cell>
          <cell r="F20">
            <v>2174368123147.2449</v>
          </cell>
          <cell r="G20">
            <v>2456906200172.2949</v>
          </cell>
          <cell r="M20">
            <v>3601694552985.0366</v>
          </cell>
        </row>
        <row r="21">
          <cell r="A21">
            <v>43739</v>
          </cell>
          <cell r="F21">
            <v>2000471258891.3164</v>
          </cell>
          <cell r="G21">
            <v>2090031647765.603</v>
          </cell>
          <cell r="M21">
            <v>3669876233615.0728</v>
          </cell>
        </row>
        <row r="22">
          <cell r="A22">
            <v>43831</v>
          </cell>
          <cell r="F22">
            <v>2105623972282.0801</v>
          </cell>
          <cell r="G22">
            <v>2123482057125.6877</v>
          </cell>
          <cell r="M22">
            <v>3864566706942.8027</v>
          </cell>
        </row>
        <row r="23">
          <cell r="A23">
            <v>43922</v>
          </cell>
          <cell r="F23">
            <v>2168810105307.8577</v>
          </cell>
          <cell r="G23">
            <v>2161621723157.4536</v>
          </cell>
          <cell r="M23">
            <v>3868821285947.9648</v>
          </cell>
        </row>
        <row r="24">
          <cell r="A24">
            <v>44013</v>
          </cell>
          <cell r="F24">
            <v>2260962623506.481</v>
          </cell>
          <cell r="G24">
            <v>2304798528650.2856</v>
          </cell>
          <cell r="M24">
            <v>3906890090228.106</v>
          </cell>
        </row>
        <row r="25">
          <cell r="A25">
            <v>44105</v>
          </cell>
          <cell r="F25">
            <v>2441155995206.5952</v>
          </cell>
          <cell r="G25">
            <v>2663462511029.4204</v>
          </cell>
          <cell r="M25">
            <v>3914341455453.2622</v>
          </cell>
        </row>
        <row r="26">
          <cell r="A26">
            <v>44197</v>
          </cell>
          <cell r="F26">
            <v>2252408293631.1577</v>
          </cell>
          <cell r="G26">
            <v>2309672208688.5713</v>
          </cell>
          <cell r="M26">
            <v>3933678314766.0181</v>
          </cell>
        </row>
        <row r="27">
          <cell r="A27">
            <v>44287</v>
          </cell>
          <cell r="F27">
            <v>2413536092299.8291</v>
          </cell>
          <cell r="G27">
            <v>2406609948261.7866</v>
          </cell>
          <cell r="M27">
            <v>3875184563250.0596</v>
          </cell>
        </row>
        <row r="28">
          <cell r="A28">
            <v>44378</v>
          </cell>
          <cell r="F28">
            <v>2426977298396.458</v>
          </cell>
          <cell r="G28">
            <v>2399118250946.9341</v>
          </cell>
          <cell r="M28">
            <v>3987301917665.021</v>
          </cell>
        </row>
        <row r="29">
          <cell r="A29">
            <v>44470</v>
          </cell>
          <cell r="F29">
            <v>2476362359044.5483</v>
          </cell>
          <cell r="G29">
            <v>2551742227173.6182</v>
          </cell>
          <cell r="M29">
            <v>3864618613293.8848</v>
          </cell>
        </row>
        <row r="30">
          <cell r="A30">
            <v>44562</v>
          </cell>
          <cell r="F30">
            <v>2558625867307.9556</v>
          </cell>
          <cell r="G30">
            <v>2648599890945.0322</v>
          </cell>
          <cell r="M30">
            <v>3961406451700.3335</v>
          </cell>
        </row>
        <row r="31">
          <cell r="A31">
            <v>44652</v>
          </cell>
          <cell r="F31">
            <v>2332740230704.0854</v>
          </cell>
          <cell r="G31">
            <v>2260384274943.0137</v>
          </cell>
          <cell r="M31">
            <v>3796095170705.4131</v>
          </cell>
        </row>
        <row r="32">
          <cell r="A32">
            <v>44743</v>
          </cell>
          <cell r="F32">
            <v>2209131306060.4648</v>
          </cell>
          <cell r="G32">
            <v>2169456760078.4619</v>
          </cell>
          <cell r="M32">
            <v>3595765525927.5332</v>
          </cell>
        </row>
        <row r="33">
          <cell r="A33">
            <v>44835</v>
          </cell>
          <cell r="F33">
            <v>2304034743069.5269</v>
          </cell>
          <cell r="G33">
            <v>2143652619880.166</v>
          </cell>
          <cell r="M33">
            <v>3756274701314.0073</v>
          </cell>
        </row>
        <row r="34">
          <cell r="A34">
            <v>44927</v>
          </cell>
          <cell r="F34">
            <v>2472856936556.1396</v>
          </cell>
          <cell r="G34">
            <v>2292370494002.2778</v>
          </cell>
          <cell r="M34">
            <v>4060128105916.2856</v>
          </cell>
        </row>
        <row r="35">
          <cell r="A35">
            <v>45017</v>
          </cell>
          <cell r="F35">
            <v>2337415134424.2515</v>
          </cell>
          <cell r="G35">
            <v>2143296611344.0337</v>
          </cell>
          <cell r="M35">
            <v>4107751483517.7637</v>
          </cell>
        </row>
        <row r="36">
          <cell r="A36">
            <v>45108</v>
          </cell>
          <cell r="F36">
            <v>2255802844133.0557</v>
          </cell>
          <cell r="G36">
            <v>2003905304429.7646</v>
          </cell>
          <cell r="M36">
            <v>4016350735605.7163</v>
          </cell>
        </row>
        <row r="37">
          <cell r="A37">
            <v>45200</v>
          </cell>
          <cell r="F37">
            <v>2262523172727.1172</v>
          </cell>
          <cell r="G37">
            <v>2072471051331.1733</v>
          </cell>
          <cell r="M37">
            <v>3649771721107.9575</v>
          </cell>
        </row>
        <row r="38">
          <cell r="A38">
            <v>45292</v>
          </cell>
          <cell r="F38">
            <v>2414970804732.5439</v>
          </cell>
          <cell r="G38">
            <v>2199284056507.52</v>
          </cell>
          <cell r="M38">
            <v>3783198204545.2769</v>
          </cell>
        </row>
        <row r="39">
          <cell r="A39">
            <v>45383</v>
          </cell>
          <cell r="F39">
            <v>2497860347603.0547</v>
          </cell>
          <cell r="G39">
            <v>2383043889949.9331</v>
          </cell>
          <cell r="M39">
            <v>3840730106579.3364</v>
          </cell>
        </row>
        <row r="40">
          <cell r="A40">
            <v>45474</v>
          </cell>
          <cell r="F40">
            <v>2599446987663.1123</v>
          </cell>
          <cell r="G40">
            <v>2410511749524.7192</v>
          </cell>
          <cell r="M40">
            <v>4090523255590.4458</v>
          </cell>
        </row>
        <row r="41">
          <cell r="A41">
            <v>45566</v>
          </cell>
          <cell r="F41">
            <v>2633375322222.5234</v>
          </cell>
          <cell r="G41">
            <v>2276014714943.2646</v>
          </cell>
          <cell r="M41">
            <v>4214260149504.5869</v>
          </cell>
        </row>
        <row r="42">
          <cell r="A42">
            <v>45658</v>
          </cell>
          <cell r="F42">
            <v>2869066091365.4741</v>
          </cell>
          <cell r="G42">
            <v>2682299475390.7876</v>
          </cell>
          <cell r="M42">
            <v>4270525132786.0991</v>
          </cell>
        </row>
        <row r="43">
          <cell r="A43">
            <v>45748</v>
          </cell>
          <cell r="F43">
            <v>3195636398040.5459</v>
          </cell>
          <cell r="G43">
            <v>2980318755339.6064</v>
          </cell>
          <cell r="M43">
            <v>4744200553731.1807</v>
          </cell>
        </row>
        <row r="46">
          <cell r="B46" t="str">
            <v>FDI</v>
          </cell>
          <cell r="C46" t="str">
            <v>Equity</v>
          </cell>
          <cell r="D46" t="str">
            <v>Bonds</v>
          </cell>
          <cell r="E46" t="str">
            <v>Banks</v>
          </cell>
          <cell r="F46" t="str">
            <v>Reserves</v>
          </cell>
        </row>
        <row r="47">
          <cell r="B47">
            <v>1081464011600.387</v>
          </cell>
          <cell r="C47">
            <v>-382955376877.27319</v>
          </cell>
          <cell r="D47">
            <v>1019003758346.1777</v>
          </cell>
          <cell r="E47">
            <v>-195404170011.47583</v>
          </cell>
          <cell r="F47">
            <v>1609586358103.0315</v>
          </cell>
        </row>
        <row r="48">
          <cell r="B48">
            <v>1607337493865.71</v>
          </cell>
          <cell r="C48">
            <v>-89560388874.286621</v>
          </cell>
          <cell r="D48">
            <v>870958578763.38208</v>
          </cell>
          <cell r="E48">
            <v>-436761736655.2334</v>
          </cell>
          <cell r="F48">
            <v>1697452620976.5359</v>
          </cell>
        </row>
        <row r="49">
          <cell r="B49">
            <v>1778922386090.5906</v>
          </cell>
          <cell r="C49">
            <v>160382123189.36084</v>
          </cell>
          <cell r="D49">
            <v>552887379502.26001</v>
          </cell>
          <cell r="E49">
            <v>-304528773001.39453</v>
          </cell>
          <cell r="F49">
            <v>1562719584352.6484</v>
          </cell>
        </row>
        <row r="50">
          <cell r="B50">
            <v>2175223507609.8435</v>
          </cell>
          <cell r="C50">
            <v>357360607279.25879</v>
          </cell>
          <cell r="D50">
            <v>558214233553.37305</v>
          </cell>
          <cell r="E50">
            <v>-476718830020.30371</v>
          </cell>
          <cell r="F50">
            <v>1618267501247.7734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EO global imbalances"/>
    </sheetNames>
    <sheetDataSet>
      <sheetData sheetId="0">
        <row r="54">
          <cell r="O54">
            <v>81951.770999999993</v>
          </cell>
          <cell r="Q54">
            <v>88323.316999999995</v>
          </cell>
          <cell r="R54">
            <v>86051.312999999995</v>
          </cell>
          <cell r="S54">
            <v>98225.82</v>
          </cell>
          <cell r="T54">
            <v>102401.753</v>
          </cell>
          <cell r="U54">
            <v>106939.787</v>
          </cell>
          <cell r="V54">
            <v>111112.86</v>
          </cell>
          <cell r="W54">
            <v>117165.394</v>
          </cell>
          <cell r="X54">
            <v>123584.49400000001</v>
          </cell>
          <cell r="Y54">
            <v>129606.15700000001</v>
          </cell>
          <cell r="Z54">
            <v>136029.83199999999</v>
          </cell>
          <cell r="AA54">
            <v>142576.29699999999</v>
          </cell>
          <cell r="AB54">
            <v>149567.527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1F0C5-9FC9-AC45-B719-72D7AF34E01C}">
  <dimension ref="A1:Z55"/>
  <sheetViews>
    <sheetView tabSelected="1" topLeftCell="A21" workbookViewId="0">
      <selection activeCell="B43" sqref="B43:F47"/>
    </sheetView>
  </sheetViews>
  <sheetFormatPr defaultColWidth="11.19921875" defaultRowHeight="15.6" x14ac:dyDescent="0.3"/>
  <cols>
    <col min="2" max="3" width="12.796875" bestFit="1" customWidth="1"/>
    <col min="7" max="7" width="11.296875" bestFit="1" customWidth="1"/>
  </cols>
  <sheetData>
    <row r="1" spans="1:26" x14ac:dyDescent="0.3">
      <c r="B1" t="s">
        <v>0</v>
      </c>
      <c r="H1" t="s">
        <v>1</v>
      </c>
      <c r="N1" t="s">
        <v>2</v>
      </c>
      <c r="T1" t="s">
        <v>4</v>
      </c>
    </row>
    <row r="2" spans="1:26" x14ac:dyDescent="0.3">
      <c r="B2" t="s">
        <v>16</v>
      </c>
      <c r="C2" t="s">
        <v>17</v>
      </c>
      <c r="D2" t="str">
        <f>+'[1]BOP $'!D90</f>
        <v>Income</v>
      </c>
      <c r="E2" t="str">
        <f>+'[1]BOP $'!E90</f>
        <v>Tranfers</v>
      </c>
      <c r="F2" t="str">
        <f>+'[1]BOP $'!F90</f>
        <v>Current Account</v>
      </c>
      <c r="H2" t="s">
        <v>16</v>
      </c>
      <c r="I2" t="s">
        <v>18</v>
      </c>
      <c r="J2" t="str">
        <f>+'[2]BOP $'!D90</f>
        <v>Income</v>
      </c>
      <c r="K2" t="str">
        <f>+'[2]BOP $'!E90</f>
        <v>Tranfers</v>
      </c>
      <c r="L2" t="str">
        <f>+'[2]BOP $'!F90</f>
        <v>Current Account</v>
      </c>
      <c r="M2" s="1"/>
      <c r="N2" s="2" t="str">
        <f>+'[3]BOP $'!B90</f>
        <v>Goods</v>
      </c>
      <c r="O2" t="s">
        <v>18</v>
      </c>
      <c r="P2" s="2" t="str">
        <f>+'[3]BOP $'!D90</f>
        <v>Income</v>
      </c>
      <c r="Q2" s="2" t="str">
        <f>+'[3]BOP $'!E90</f>
        <v>Tranfers</v>
      </c>
      <c r="R2" s="2" t="str">
        <f>+'[3]BOP $'!F90</f>
        <v>Current Account</v>
      </c>
      <c r="T2" t="str">
        <f>+'[4]J&amp;K BOP $'!B90</f>
        <v>Goods</v>
      </c>
      <c r="U2" t="s">
        <v>18</v>
      </c>
      <c r="V2" t="str">
        <f>+'[4]J&amp;K BOP $'!D90</f>
        <v>Income</v>
      </c>
      <c r="W2" t="str">
        <f>+'[4]J&amp;K BOP $'!E90</f>
        <v>Tranfers</v>
      </c>
      <c r="X2" t="str">
        <f>+'[4]J&amp;K BOP $'!F90</f>
        <v>Current Account</v>
      </c>
      <c r="Z2" t="s">
        <v>7</v>
      </c>
    </row>
    <row r="3" spans="1:26" x14ac:dyDescent="0.3">
      <c r="A3">
        <f>+'[1]BOP $'!A91</f>
        <v>2015</v>
      </c>
      <c r="B3" s="3">
        <f>+'[1]BOP $'!B91</f>
        <v>-761868000000</v>
      </c>
      <c r="C3" s="3">
        <f>+'[1]BOP $'!C91</f>
        <v>271092000000</v>
      </c>
      <c r="D3" s="3">
        <f>+'[1]BOP $'!D91</f>
        <v>185204000000</v>
      </c>
      <c r="E3" s="3">
        <f>+'[1]BOP $'!E91</f>
        <v>-102882000000</v>
      </c>
      <c r="F3" s="3">
        <f>+'[1]BOP $'!F91</f>
        <v>-408454000000</v>
      </c>
      <c r="G3" s="3"/>
      <c r="H3" s="3">
        <f>+'[2]BOP $'!B91</f>
        <v>576191072365.71411</v>
      </c>
      <c r="I3" s="3">
        <f>+'[2]BOP $'!C91</f>
        <v>-218320308084.44244</v>
      </c>
      <c r="J3" s="3">
        <f>+'[2]BOP $'!D91</f>
        <v>-52199118804.878708</v>
      </c>
      <c r="K3" s="3">
        <f>+'[2]BOP $'!E91</f>
        <v>-12649328440.8473</v>
      </c>
      <c r="L3" s="3">
        <f>+'[2]BOP $'!F91</f>
        <v>293022317035.54565</v>
      </c>
      <c r="M3" s="5"/>
      <c r="N3" s="6">
        <f>+'[3]BOP $'!B91</f>
        <v>375209574352.96222</v>
      </c>
      <c r="O3" s="6">
        <f>+'[3]BOP $'!C91</f>
        <v>87383981689.375031</v>
      </c>
      <c r="P3" s="6">
        <f>+'[3]BOP $'!D91</f>
        <v>24492604501.587921</v>
      </c>
      <c r="Q3" s="6">
        <f>+'[3]BOP $'!E91</f>
        <v>-145813112394.93372</v>
      </c>
      <c r="R3" s="6">
        <f>+'[3]BOP $'!F91</f>
        <v>341273048148.99146</v>
      </c>
      <c r="S3" s="3"/>
      <c r="T3" s="3">
        <f>+'[4]J&amp;K BOP $'!B91</f>
        <v>112842089158.21115</v>
      </c>
      <c r="U3" s="3">
        <f>+'[4]J&amp;K BOP $'!C91</f>
        <v>-30632585527.001663</v>
      </c>
      <c r="V3" s="3">
        <f>+'[4]J&amp;K BOP $'!D91</f>
        <v>181194035025.30029</v>
      </c>
      <c r="W3" s="3">
        <f>+'[4]J&amp;K BOP $'!E91</f>
        <v>-21408372471.53738</v>
      </c>
      <c r="X3" s="3">
        <f>+'[4]J&amp;K BOP $'!F91</f>
        <v>241995166184.97241</v>
      </c>
      <c r="Y3" s="3"/>
      <c r="Z3" s="11">
        <f>+'[5]WEO global imbalances'!$O$54</f>
        <v>81951.770999999993</v>
      </c>
    </row>
    <row r="4" spans="1:26" x14ac:dyDescent="0.3">
      <c r="A4">
        <f>+'[1]BOP $'!A92</f>
        <v>2019</v>
      </c>
      <c r="B4" s="3">
        <f>+'[1]BOP $'!B92</f>
        <v>-857261000000</v>
      </c>
      <c r="C4" s="3">
        <f>+'[1]BOP $'!C92</f>
        <v>297989000000</v>
      </c>
      <c r="D4" s="3">
        <f>+'[1]BOP $'!D92</f>
        <v>247400000000</v>
      </c>
      <c r="E4" s="3">
        <f>+'[1]BOP $'!E92</f>
        <v>-130092000000</v>
      </c>
      <c r="F4" s="3">
        <f>+'[1]BOP $'!F92</f>
        <v>-441964000000</v>
      </c>
      <c r="G4" s="3"/>
      <c r="H4" s="3">
        <f>+'[2]BOP $'!B92</f>
        <v>392993328222.9068</v>
      </c>
      <c r="I4" s="3">
        <f>+'[2]BOP $'!C92</f>
        <v>-261149030910.87061</v>
      </c>
      <c r="J4" s="3">
        <f>+'[2]BOP $'!D92</f>
        <v>-39184456991.734917</v>
      </c>
      <c r="K4" s="3">
        <f>+'[2]BOP $'!E92</f>
        <v>10250035688.084372</v>
      </c>
      <c r="L4" s="3">
        <f>+'[2]BOP $'!F92</f>
        <v>102909876008.38565</v>
      </c>
      <c r="M4" s="4"/>
      <c r="N4" s="6">
        <f>+'[3]BOP $'!B92</f>
        <v>353836110662.63696</v>
      </c>
      <c r="O4" s="6">
        <f>+'[3]BOP $'!C92</f>
        <v>66223715223.469391</v>
      </c>
      <c r="P4" s="6">
        <f>+'[3]BOP $'!D92</f>
        <v>82819797712.433716</v>
      </c>
      <c r="Q4" s="6">
        <f>+'[3]BOP $'!E92</f>
        <v>-165807749358.58829</v>
      </c>
      <c r="R4" s="6">
        <f>+'[3]BOP $'!F92</f>
        <v>337071874239.95178</v>
      </c>
      <c r="S4" s="3"/>
      <c r="T4" s="3">
        <f>+'[4]J&amp;K BOP $'!B92</f>
        <v>79287087859.975159</v>
      </c>
      <c r="U4" s="3">
        <f>+'[4]J&amp;K BOP $'!C92</f>
        <v>-37431121965.281769</v>
      </c>
      <c r="V4" s="3">
        <f>+'[4]J&amp;K BOP $'!D92</f>
        <v>209582239236.48682</v>
      </c>
      <c r="W4" s="3">
        <f>+'[4]J&amp;K BOP $'!E92</f>
        <v>-18790186325.033768</v>
      </c>
      <c r="X4" s="3">
        <f>+'[4]J&amp;K BOP $'!F92</f>
        <v>232648018806.14645</v>
      </c>
      <c r="Y4" s="3"/>
      <c r="Z4" s="11">
        <f>+'[5]WEO global imbalances'!$Q$54</f>
        <v>88323.316999999995</v>
      </c>
    </row>
    <row r="5" spans="1:26" x14ac:dyDescent="0.3">
      <c r="A5">
        <f>+'[1]BOP $'!A93</f>
        <v>2022</v>
      </c>
      <c r="B5" s="3">
        <f>+'[1]BOP $'!B93</f>
        <v>-1174565000000</v>
      </c>
      <c r="C5" s="3">
        <f>+'[1]BOP $'!C93</f>
        <v>250836000000</v>
      </c>
      <c r="D5" s="3">
        <f>+'[1]BOP $'!D93</f>
        <v>118718000000</v>
      </c>
      <c r="E5" s="3">
        <f>+'[1]BOP $'!E93</f>
        <v>-188124000000</v>
      </c>
      <c r="F5" s="3">
        <f>+'[1]BOP $'!F93</f>
        <v>-993135000000</v>
      </c>
      <c r="G5" s="3"/>
      <c r="H5" s="3">
        <f>+'[2]BOP $'!B93</f>
        <v>665049050600.39001</v>
      </c>
      <c r="I5" s="3">
        <f>+'[2]BOP $'!C93</f>
        <v>-87440110867.791199</v>
      </c>
      <c r="J5" s="3">
        <f>+'[2]BOP $'!D93</f>
        <v>-154369996461.37012</v>
      </c>
      <c r="K5" s="3">
        <f>+'[2]BOP $'!E93</f>
        <v>20135313845.2001</v>
      </c>
      <c r="L5" s="3">
        <f>+'[2]BOP $'!F93</f>
        <v>443374257116.42883</v>
      </c>
      <c r="M5" s="4"/>
      <c r="N5" s="6">
        <f>+'[3]BOP $'!B93</f>
        <v>-51579432639.88916</v>
      </c>
      <c r="O5" s="6">
        <f>+'[3]BOP $'!C93</f>
        <v>174077960744.11456</v>
      </c>
      <c r="P5" s="6">
        <f>+'[3]BOP $'!D93</f>
        <v>31420478489.390045</v>
      </c>
      <c r="Q5" s="6">
        <f>+'[3]BOP $'!E93</f>
        <v>-186904652933.12161</v>
      </c>
      <c r="R5" s="6">
        <f>+'[3]BOP $'!F93</f>
        <v>-32985646339.506172</v>
      </c>
      <c r="S5" s="3"/>
      <c r="T5" s="3">
        <f>+'[4]J&amp;K BOP $'!B93</f>
        <v>-102595103605.10828</v>
      </c>
      <c r="U5" s="3">
        <f>+'[4]J&amp;K BOP $'!C93</f>
        <v>-50346875594.905731</v>
      </c>
      <c r="V5" s="3">
        <f>+'[4]J&amp;K BOP $'!D93</f>
        <v>286424991316.29041</v>
      </c>
      <c r="W5" s="3">
        <f>+'[4]J&amp;K BOP $'!E93</f>
        <v>-22571461923.350853</v>
      </c>
      <c r="X5" s="3">
        <f>+'[4]J&amp;K BOP $'!F93</f>
        <v>110911550192.92552</v>
      </c>
      <c r="Y5" s="3"/>
      <c r="Z5" s="11">
        <f>+'[5]WEO global imbalances'!$T$54</f>
        <v>102401.753</v>
      </c>
    </row>
    <row r="6" spans="1:26" x14ac:dyDescent="0.3">
      <c r="A6">
        <f>+'[1]BOP $'!A94</f>
        <v>2024</v>
      </c>
      <c r="B6" s="3">
        <f>+'[1]BOP $'!B94</f>
        <v>-1215404000000</v>
      </c>
      <c r="C6" s="3">
        <f>+'[1]BOP $'!C94</f>
        <v>311870000000</v>
      </c>
      <c r="D6" s="3">
        <f>+'[1]BOP $'!D94</f>
        <v>-41038000000</v>
      </c>
      <c r="E6" s="3">
        <f>+'[1]BOP $'!E94</f>
        <v>-240730000000</v>
      </c>
      <c r="F6" s="3">
        <f>+'[1]BOP $'!F94</f>
        <v>-1185302000000</v>
      </c>
      <c r="G6" s="3"/>
      <c r="H6" s="3">
        <f>+'[2]BOP $'!B94</f>
        <v>767976198456.37</v>
      </c>
      <c r="I6" s="3">
        <f>+'[2]BOP $'!C94</f>
        <v>-229018180212.68127</v>
      </c>
      <c r="J6" s="3">
        <f>+'[2]BOP $'!D94</f>
        <v>-130028929455.66029</v>
      </c>
      <c r="K6" s="3">
        <f>+'[2]BOP $'!E94</f>
        <v>14990125928.27001</v>
      </c>
      <c r="L6" s="3">
        <f>+'[2]BOP $'!F94</f>
        <v>423919214716.29846</v>
      </c>
      <c r="M6" s="4"/>
      <c r="N6" s="6">
        <f>+'[3]BOP $'!B94</f>
        <v>390398135650.08167</v>
      </c>
      <c r="O6" s="6">
        <f>+'[3]BOP $'!C94</f>
        <v>192192976530.63873</v>
      </c>
      <c r="P6" s="6">
        <f>+'[3]BOP $'!D94</f>
        <v>44849198596.483887</v>
      </c>
      <c r="Q6" s="6">
        <f>+'[3]BOP $'!E94</f>
        <v>-186968901626.37814</v>
      </c>
      <c r="R6" s="6">
        <f>+'[3]BOP $'!F94</f>
        <v>440471409150.82617</v>
      </c>
      <c r="S6" s="3"/>
      <c r="T6" s="3">
        <f>+'[4]J&amp;K BOP $'!B94</f>
        <v>77064181314.501221</v>
      </c>
      <c r="U6" s="3">
        <f>+'[4]J&amp;K BOP $'!C94</f>
        <v>-42809329742.506287</v>
      </c>
      <c r="V6" s="3">
        <f>+'[4]J&amp;K BOP $'!D94</f>
        <v>287783420548.24506</v>
      </c>
      <c r="W6" s="3">
        <f>+'[4]J&amp;K BOP $'!E94</f>
        <v>-34675776381.569542</v>
      </c>
      <c r="X6" s="3">
        <f>+'[4]J&amp;K BOP $'!F94</f>
        <v>287362495738.67041</v>
      </c>
      <c r="Y6" s="3"/>
      <c r="Z6" s="11">
        <f>+'[5]WEO global imbalances'!$V$54</f>
        <v>111112.86</v>
      </c>
    </row>
    <row r="7" spans="1:26" x14ac:dyDescent="0.3">
      <c r="Z7" s="11"/>
    </row>
    <row r="8" spans="1:26" x14ac:dyDescent="0.3">
      <c r="Z8" s="11"/>
    </row>
    <row r="9" spans="1:26" x14ac:dyDescent="0.3">
      <c r="B9" t="str">
        <f>+'[1]BOP $'!I90</f>
        <v>FDI</v>
      </c>
      <c r="C9" t="s">
        <v>20</v>
      </c>
      <c r="D9" t="str">
        <f>+'[1]BOP $'!K90</f>
        <v>Debt</v>
      </c>
      <c r="E9" t="str">
        <f>+'[1]BOP $'!L90</f>
        <v>Banks</v>
      </c>
      <c r="F9" t="str">
        <f>+'[1]BOP $'!M90</f>
        <v>Reserves</v>
      </c>
      <c r="H9" t="str">
        <f>+'[2]BOP $'!I90</f>
        <v>FDI</v>
      </c>
      <c r="I9" t="str">
        <f>+'[2]BOP $'!J90</f>
        <v>Equity</v>
      </c>
      <c r="J9" t="str">
        <f>+'[2]BOP $'!K90</f>
        <v>Debt</v>
      </c>
      <c r="K9" t="str">
        <f>+'[2]BOP $'!L90</f>
        <v>Banks</v>
      </c>
      <c r="L9" t="str">
        <f>+'[2]BOP $'!M90</f>
        <v>Reserves</v>
      </c>
      <c r="N9" t="str">
        <f>+'[3]BOP $'!I90</f>
        <v>FDI</v>
      </c>
      <c r="O9" t="str">
        <f>+'[3]BOP $'!J90</f>
        <v>Equity</v>
      </c>
      <c r="P9" t="str">
        <f>+'[3]BOP $'!K90</f>
        <v>Debt</v>
      </c>
      <c r="Q9" t="str">
        <f>+'[3]BOP $'!L90</f>
        <v>Banks</v>
      </c>
      <c r="R9" t="str">
        <f>+'[3]BOP $'!M90</f>
        <v>Reserves</v>
      </c>
      <c r="T9" t="str">
        <f>+'[4]J&amp;K BOP $'!I90</f>
        <v>FDI</v>
      </c>
      <c r="U9" t="str">
        <f>+'[4]J&amp;K BOP $'!J90</f>
        <v>Equity</v>
      </c>
      <c r="V9" t="str">
        <f>+'[4]J&amp;K BOP $'!K90</f>
        <v>Debt</v>
      </c>
      <c r="W9" t="str">
        <f>+'[4]J&amp;K BOP $'!L90</f>
        <v>Banks</v>
      </c>
      <c r="X9" t="str">
        <f>+'[4]J&amp;K BOP $'!M90</f>
        <v>Reserves</v>
      </c>
      <c r="Z9" s="11" t="str">
        <f>+Z2</f>
        <v>World GDP</v>
      </c>
    </row>
    <row r="10" spans="1:26" x14ac:dyDescent="0.3">
      <c r="A10">
        <f>+'[1]BOP $'!H91</f>
        <v>2015</v>
      </c>
      <c r="B10" s="3">
        <f>+'[1]BOP $'!I91</f>
        <v>-209362000000</v>
      </c>
      <c r="C10" s="3">
        <f>+'[1]BOP $'!J91</f>
        <v>384228000000</v>
      </c>
      <c r="D10" s="3">
        <f>+'[1]BOP $'!K91</f>
        <v>-490983000000</v>
      </c>
      <c r="E10" s="3">
        <f>+'[1]BOP $'!L91</f>
        <v>-36955000000</v>
      </c>
      <c r="F10" s="3">
        <f>+'[1]BOP $'!M91</f>
        <v>-6292000000</v>
      </c>
      <c r="G10" s="3"/>
      <c r="H10" s="3">
        <f>+'[2]BOP $'!I91</f>
        <v>-68098649764.778793</v>
      </c>
      <c r="I10" s="3">
        <f>+'[2]BOP $'!J91</f>
        <v>24714303877.440006</v>
      </c>
      <c r="J10" s="3">
        <f>+'[2]BOP $'!K91</f>
        <v>41755758005.869995</v>
      </c>
      <c r="K10" s="3">
        <f>+'[2]BOP $'!L91</f>
        <v>434003615867.61975</v>
      </c>
      <c r="L10" s="3">
        <f>+'[2]BOP $'!M91</f>
        <v>-342939236243.2998</v>
      </c>
      <c r="M10" s="3"/>
      <c r="N10" s="3">
        <f>+'[3]BOP $'!I91</f>
        <v>279141968374.01434</v>
      </c>
      <c r="O10" s="3">
        <f>+'[3]BOP $'!J91</f>
        <v>-277130147203.13202</v>
      </c>
      <c r="P10" s="3">
        <f>+'[3]BOP $'!K91</f>
        <v>388846030367.44379</v>
      </c>
      <c r="Q10" s="3">
        <f>+'[3]BOP $'!L91</f>
        <v>-193936108773.52811</v>
      </c>
      <c r="R10" s="3">
        <f>+'[3]BOP $'!M91</f>
        <v>11502447252.183674</v>
      </c>
      <c r="S10" s="3"/>
      <c r="T10" s="3">
        <f>+'[4]J&amp;K BOP $'!I91</f>
        <v>152762592157.64603</v>
      </c>
      <c r="U10" s="3">
        <f>+'[4]J&amp;K BOP $'!J91</f>
        <v>-192807369819.3634</v>
      </c>
      <c r="V10" s="3">
        <f>+'[4]J&amp;K BOP $'!K91</f>
        <v>8183519771.4196167</v>
      </c>
      <c r="W10" s="3">
        <f>+'[4]J&amp;K BOP $'!L91</f>
        <v>-87509323104.667938</v>
      </c>
      <c r="X10" s="3">
        <f>+'[4]J&amp;K BOP $'!M91</f>
        <v>17156121047.040668</v>
      </c>
      <c r="Y10" s="3"/>
      <c r="Z10" s="11">
        <f t="shared" ref="Z10:Z13" si="0">+Z3</f>
        <v>81951.770999999993</v>
      </c>
    </row>
    <row r="11" spans="1:26" x14ac:dyDescent="0.3">
      <c r="A11">
        <f>+'[1]BOP $'!H92</f>
        <v>2019</v>
      </c>
      <c r="B11" s="3">
        <f>+'[1]BOP $'!I92</f>
        <v>-201059000000</v>
      </c>
      <c r="C11" s="3">
        <f>+'[1]BOP $'!J92</f>
        <v>266123000000</v>
      </c>
      <c r="D11" s="3">
        <f>+'[1]BOP $'!K92</f>
        <v>-511044000000</v>
      </c>
      <c r="E11" s="3">
        <f>+'[1]BOP $'!L92</f>
        <v>-75365000000</v>
      </c>
      <c r="F11" s="3">
        <f>+'[1]BOP $'!M92</f>
        <v>4659000000</v>
      </c>
      <c r="G11" s="3"/>
      <c r="H11" s="3">
        <f>+'[2]BOP $'!I92</f>
        <v>-50259822364.755104</v>
      </c>
      <c r="I11" s="3">
        <f>+'[2]BOP $'!J92</f>
        <v>-15573814111.580029</v>
      </c>
      <c r="J11" s="3">
        <f>+'[2]BOP $'!K92</f>
        <v>-42373831274.058083</v>
      </c>
      <c r="K11" s="3">
        <f>+'[2]BOP $'!L92</f>
        <v>98544994808.839081</v>
      </c>
      <c r="L11" s="3">
        <f>+'[2]BOP $'!M92</f>
        <v>-19290847735.611713</v>
      </c>
      <c r="M11" s="3"/>
      <c r="N11" s="3">
        <f>+'[3]BOP $'!I92</f>
        <v>100602170900.3727</v>
      </c>
      <c r="O11" s="3">
        <f>+'[3]BOP $'!J92</f>
        <v>-274920196615.03851</v>
      </c>
      <c r="P11" s="3">
        <f>+'[3]BOP $'!K92</f>
        <v>163226005854.86682</v>
      </c>
      <c r="Q11" s="3">
        <f>+'[3]BOP $'!L92</f>
        <v>253708417872.82306</v>
      </c>
      <c r="R11" s="3">
        <f>+'[3]BOP $'!M92</f>
        <v>6761176527.8116598</v>
      </c>
      <c r="S11" s="3"/>
      <c r="T11" s="3">
        <f>+'[4]J&amp;K BOP $'!I92</f>
        <v>243912123818.1857</v>
      </c>
      <c r="U11" s="3">
        <f>+'[4]J&amp;K BOP $'!J92</f>
        <v>-101392060584.81157</v>
      </c>
      <c r="V11" s="3">
        <f>+'[4]J&amp;K BOP $'!K92</f>
        <v>91037080421.073364</v>
      </c>
      <c r="W11" s="3">
        <f>+'[4]J&amp;K BOP $'!L92</f>
        <v>-122154727071.3441</v>
      </c>
      <c r="X11" s="3">
        <f>+'[4]J&amp;K BOP $'!M92</f>
        <v>26979731142.177872</v>
      </c>
      <c r="Y11" s="3"/>
      <c r="Z11" s="11">
        <f t="shared" si="0"/>
        <v>88323.316999999995</v>
      </c>
    </row>
    <row r="12" spans="1:26" x14ac:dyDescent="0.3">
      <c r="A12">
        <f>+'[1]BOP $'!H93</f>
        <v>2022</v>
      </c>
      <c r="B12" s="3">
        <f>+'[1]BOP $'!I93</f>
        <v>-28045000000</v>
      </c>
      <c r="C12" s="3">
        <f>+'[1]BOP $'!J93</f>
        <v>156878000000</v>
      </c>
      <c r="D12" s="3">
        <f>+'[1]BOP $'!K93</f>
        <v>-595222000000</v>
      </c>
      <c r="E12" s="3">
        <f>+'[1]BOP $'!L93</f>
        <v>-334355000000</v>
      </c>
      <c r="F12" s="3">
        <f>+'[1]BOP $'!M93</f>
        <v>5813000000</v>
      </c>
      <c r="G12" s="3"/>
      <c r="H12" s="3">
        <f>+'[2]BOP $'!I93</f>
        <v>19846371666.520008</v>
      </c>
      <c r="I12" s="3">
        <f>+'[2]BOP $'!J93</f>
        <v>9051742937.9400177</v>
      </c>
      <c r="J12" s="3">
        <f>+'[2]BOP $'!K93</f>
        <v>280001985651.03998</v>
      </c>
      <c r="K12" s="3">
        <f>+'[2]BOP $'!L93</f>
        <v>-64782736473.500046</v>
      </c>
      <c r="L12" s="3">
        <f>+'[2]BOP $'!M93</f>
        <v>96435670000</v>
      </c>
      <c r="M12" s="3"/>
      <c r="N12" s="3">
        <f>+'[3]BOP $'!I93</f>
        <v>268187541543.64291</v>
      </c>
      <c r="O12" s="3">
        <f>+'[3]BOP $'!J93</f>
        <v>-224543825092.37741</v>
      </c>
      <c r="P12" s="3">
        <f>+'[3]BOP $'!K93</f>
        <v>-39341030981.3638</v>
      </c>
      <c r="Q12" s="3">
        <f>+'[3]BOP $'!L93</f>
        <v>-78793748204.843307</v>
      </c>
      <c r="R12" s="3">
        <f>+'[3]BOP $'!M93</f>
        <v>19242603169.784462</v>
      </c>
      <c r="S12" s="3"/>
      <c r="T12" s="3">
        <f>+'[4]J&amp;K BOP $'!I93</f>
        <v>167739718513.78003</v>
      </c>
      <c r="U12" s="3">
        <f>+'[4]J&amp;K BOP $'!J93</f>
        <v>-49283367515.780998</v>
      </c>
      <c r="V12" s="3">
        <f>+'[4]J&amp;K BOP $'!K93</f>
        <v>-188448669889.1683</v>
      </c>
      <c r="W12" s="3">
        <f>+'[4]J&amp;K BOP $'!L93</f>
        <v>59421343021.568268</v>
      </c>
      <c r="X12" s="3">
        <f>+'[4]J&amp;K BOP $'!M93</f>
        <v>-78013705427.501953</v>
      </c>
      <c r="Y12" s="3"/>
      <c r="Z12" s="11">
        <f t="shared" si="0"/>
        <v>102401.753</v>
      </c>
    </row>
    <row r="13" spans="1:26" x14ac:dyDescent="0.3">
      <c r="A13">
        <f>+'[1]BOP $'!H94</f>
        <v>2024</v>
      </c>
      <c r="B13" s="3">
        <f>+'[1]BOP $'!I94</f>
        <v>25108000000</v>
      </c>
      <c r="C13" s="3">
        <f>+'[1]BOP $'!J94</f>
        <v>-156397000000</v>
      </c>
      <c r="D13" s="3">
        <f>+'[1]BOP $'!K94</f>
        <v>-804656000000</v>
      </c>
      <c r="E13" s="3">
        <f>+'[1]BOP $'!L94</f>
        <v>-152448000000</v>
      </c>
      <c r="F13" s="3">
        <f>+'[1]BOP $'!M94</f>
        <v>2116000000</v>
      </c>
      <c r="G13" s="3"/>
      <c r="H13" s="3">
        <f>+'[2]BOP $'!I94</f>
        <v>153687573951.41003</v>
      </c>
      <c r="I13" s="3">
        <f>+'[2]BOP $'!J94</f>
        <v>144888026853.6499</v>
      </c>
      <c r="J13" s="3">
        <f>+'[2]BOP $'!K94</f>
        <v>42750046093.799881</v>
      </c>
      <c r="K13" s="3">
        <f>+'[2]BOP $'!L94</f>
        <v>149770125347.83002</v>
      </c>
      <c r="L13" s="3">
        <f>+'[2]BOP $'!M94</f>
        <v>-62288700000</v>
      </c>
      <c r="M13" s="3"/>
      <c r="N13" s="3">
        <f>+'[3]BOP $'!I94</f>
        <v>205338823868.45041</v>
      </c>
      <c r="O13" s="3">
        <f>+'[3]BOP $'!J94</f>
        <v>-163216283050.46533</v>
      </c>
      <c r="P13" s="3">
        <f>+'[3]BOP $'!K94</f>
        <v>118711076577.69246</v>
      </c>
      <c r="Q13" s="3">
        <f>+'[3]BOP $'!L94</f>
        <v>325671086026.68372</v>
      </c>
      <c r="R13" s="3">
        <f>+'[3]BOP $'!M94</f>
        <v>4801419719.383132</v>
      </c>
      <c r="S13" s="3"/>
      <c r="T13" s="3">
        <f>+'[4]J&amp;K BOP $'!I94</f>
        <v>219915604164.74365</v>
      </c>
      <c r="U13" s="3">
        <f>+'[4]J&amp;K BOP $'!J94</f>
        <v>-36370261659.469116</v>
      </c>
      <c r="V13" s="3">
        <f>+'[4]J&amp;K BOP $'!K94</f>
        <v>138026014698.22635</v>
      </c>
      <c r="W13" s="3">
        <f>+'[4]J&amp;K BOP $'!L94</f>
        <v>-70835938426.246887</v>
      </c>
      <c r="X13" s="3">
        <f>+'[4]J&amp;K BOP $'!M94</f>
        <v>-69713719747.238754</v>
      </c>
      <c r="Y13" s="3"/>
      <c r="Z13" s="11">
        <f t="shared" si="0"/>
        <v>111112.86</v>
      </c>
    </row>
    <row r="14" spans="1:26" x14ac:dyDescent="0.3">
      <c r="Z14" s="11"/>
    </row>
    <row r="15" spans="1:26" x14ac:dyDescent="0.3">
      <c r="Z15" s="11"/>
    </row>
    <row r="16" spans="1:26" x14ac:dyDescent="0.3">
      <c r="B16" t="str">
        <f>+'[1]IIP $'!B46</f>
        <v>FDI</v>
      </c>
      <c r="C16" t="str">
        <f>+'[1]IIP $'!C46</f>
        <v>Equity</v>
      </c>
      <c r="D16" t="str">
        <f>+'[1]IIP $'!D46</f>
        <v>Bonds</v>
      </c>
      <c r="E16" t="str">
        <f>+'[1]IIP $'!E46</f>
        <v>Banks</v>
      </c>
      <c r="F16" t="str">
        <f>+'[1]IIP $'!F46</f>
        <v>Reserves</v>
      </c>
      <c r="H16" t="str">
        <f>+'[2]IIP $'!B46</f>
        <v>FDI</v>
      </c>
      <c r="I16" t="str">
        <f>+'[2]IIP $'!C46</f>
        <v>Equity</v>
      </c>
      <c r="J16" t="str">
        <f>+'[2]IIP $'!D46</f>
        <v>Bonds</v>
      </c>
      <c r="K16" t="str">
        <f>+'[2]IIP $'!E46</f>
        <v>Banks</v>
      </c>
      <c r="L16" t="str">
        <f>+'[2]IIP $'!F46</f>
        <v>Reserves</v>
      </c>
      <c r="N16" t="str">
        <f>+'[3]IIP $'!B46</f>
        <v>FDI</v>
      </c>
      <c r="O16" t="str">
        <f>+'[3]IIP $'!C46</f>
        <v>Equity</v>
      </c>
      <c r="P16" t="str">
        <f>+'[3]IIP $'!D46</f>
        <v>Bonds</v>
      </c>
      <c r="Q16" t="str">
        <f>+'[3]IIP $'!E46</f>
        <v>Banks</v>
      </c>
      <c r="R16" t="str">
        <f>+'[3]IIP $'!F46</f>
        <v>Reserves</v>
      </c>
      <c r="T16" t="str">
        <f>+'[4]J&amp;K IIP $'!B46</f>
        <v>FDI</v>
      </c>
      <c r="U16" t="str">
        <f>+'[4]J&amp;K IIP $'!C46</f>
        <v>Equity</v>
      </c>
      <c r="V16" t="str">
        <f>+'[4]J&amp;K IIP $'!D46</f>
        <v>Bonds</v>
      </c>
      <c r="W16" t="str">
        <f>+'[4]J&amp;K IIP $'!E46</f>
        <v>Banks</v>
      </c>
      <c r="X16" t="str">
        <f>+'[4]J&amp;K IIP $'!F46</f>
        <v>Reserves</v>
      </c>
      <c r="Z16" s="11" t="str">
        <f>+Z9</f>
        <v>World GDP</v>
      </c>
    </row>
    <row r="17" spans="1:26" x14ac:dyDescent="0.3">
      <c r="A17">
        <f>+'[1]IIP $'!A47</f>
        <v>2015</v>
      </c>
      <c r="B17">
        <f>+'[1]IIP $'!B47</f>
        <v>264910</v>
      </c>
      <c r="C17">
        <f>+'[1]IIP $'!C47</f>
        <v>527187</v>
      </c>
      <c r="D17">
        <f>+'[1]IIP $'!D47</f>
        <v>-7987209</v>
      </c>
      <c r="E17">
        <f>+'[1]IIP $'!E47</f>
        <v>-1158834</v>
      </c>
      <c r="F17">
        <f>+'[1]IIP $'!F47</f>
        <v>432011</v>
      </c>
      <c r="H17">
        <f>+'[2]IIP $'!B47</f>
        <v>-1521656863460.6299</v>
      </c>
      <c r="I17">
        <f>+'[2]IIP $'!C47</f>
        <v>-455675064967.48401</v>
      </c>
      <c r="J17">
        <f>+'[2]IIP $'!D47</f>
        <v>-119505786180.42241</v>
      </c>
      <c r="K17">
        <f>+'[2]IIP $'!E47</f>
        <v>407337314057.86609</v>
      </c>
      <c r="L17">
        <f>+'[2]IIP $'!F47</f>
        <v>3373585051065.3701</v>
      </c>
      <c r="N17">
        <f>+'[3]IIP $'!B47</f>
        <v>1860733585597.3848</v>
      </c>
      <c r="O17">
        <f>+'[3]IIP $'!C47</f>
        <v>-3098910082920</v>
      </c>
      <c r="P17">
        <f>+'[3]IIP $'!D47</f>
        <v>-1225337075760</v>
      </c>
      <c r="Q17">
        <f>+'[3]IIP $'!E47</f>
        <v>-509739020270.2666</v>
      </c>
      <c r="R17">
        <f>+'[3]IIP $'!F47</f>
        <v>711813403187.10339</v>
      </c>
      <c r="T17">
        <f>+'[4]J&amp;K IIP $'!B47</f>
        <v>1081464011600.387</v>
      </c>
      <c r="U17">
        <f>+'[4]J&amp;K IIP $'!C47</f>
        <v>-382955376877.27319</v>
      </c>
      <c r="V17">
        <f>+'[4]J&amp;K IIP $'!D47</f>
        <v>1019003758346.1777</v>
      </c>
      <c r="W17">
        <f>+'[4]J&amp;K IIP $'!E47</f>
        <v>-195404170011.47583</v>
      </c>
      <c r="X17">
        <f>+'[4]J&amp;K IIP $'!F47</f>
        <v>1609586358103.0315</v>
      </c>
      <c r="Z17" s="11">
        <f t="shared" ref="Z17:Z20" si="1">+Z10</f>
        <v>81951.770999999993</v>
      </c>
    </row>
    <row r="18" spans="1:26" x14ac:dyDescent="0.3">
      <c r="A18">
        <f>+'[1]IIP $'!A48</f>
        <v>2019</v>
      </c>
      <c r="B18">
        <f>+'[1]IIP $'!B48</f>
        <v>-2669246</v>
      </c>
      <c r="C18">
        <f>+'[1]IIP $'!C48</f>
        <v>-1523647</v>
      </c>
      <c r="D18">
        <f>+'[1]IIP $'!D48</f>
        <v>-9251590</v>
      </c>
      <c r="E18">
        <f>+'[1]IIP $'!E48</f>
        <v>-2208788</v>
      </c>
      <c r="F18">
        <f>+'[1]IIP $'!F48</f>
        <v>570083</v>
      </c>
      <c r="H18">
        <f>+'[2]IIP $'!B48</f>
        <v>-631924724732.8999</v>
      </c>
      <c r="I18">
        <f>+'[2]IIP $'!C48</f>
        <v>-642414920490.53992</v>
      </c>
      <c r="J18">
        <f>+'[2]IIP $'!D48</f>
        <v>-395816127169.22302</v>
      </c>
      <c r="K18">
        <f>+'[2]IIP $'!E48</f>
        <v>608793622000.44019</v>
      </c>
      <c r="L18">
        <f>+'[2]IIP $'!F48</f>
        <v>3324002298559.6001</v>
      </c>
      <c r="N18">
        <f>+'[3]IIP $'!B48</f>
        <v>2176202518117.1699</v>
      </c>
      <c r="O18">
        <f>+'[3]IIP $'!C48</f>
        <v>-3722505036320.002</v>
      </c>
      <c r="P18">
        <f>+'[3]IIP $'!D48</f>
        <v>942064671730.00098</v>
      </c>
      <c r="Q18">
        <f>+'[3]IIP $'!E48</f>
        <v>-1074368251915.8438</v>
      </c>
      <c r="R18">
        <f>+'[3]IIP $'!F48</f>
        <v>1091339183210.4052</v>
      </c>
      <c r="T18">
        <f>+'[4]J&amp;K IIP $'!B48</f>
        <v>1607337493865.71</v>
      </c>
      <c r="U18">
        <f>+'[4]J&amp;K IIP $'!C48</f>
        <v>-89560388874.286621</v>
      </c>
      <c r="V18">
        <f>+'[4]J&amp;K IIP $'!D48</f>
        <v>870958578763.38208</v>
      </c>
      <c r="W18">
        <f>+'[4]J&amp;K IIP $'!E48</f>
        <v>-436761736655.2334</v>
      </c>
      <c r="X18">
        <f>+'[4]J&amp;K IIP $'!F48</f>
        <v>1697452620976.5359</v>
      </c>
      <c r="Z18" s="11">
        <f t="shared" si="1"/>
        <v>88323.316999999995</v>
      </c>
    </row>
    <row r="19" spans="1:26" x14ac:dyDescent="0.3">
      <c r="A19">
        <f>+'[1]IIP $'!A49</f>
        <v>2022</v>
      </c>
      <c r="B19">
        <f>+'[1]IIP $'!B49</f>
        <v>-3153580</v>
      </c>
      <c r="C19">
        <f>+'[1]IIP $'!C49</f>
        <v>-2150676</v>
      </c>
      <c r="D19">
        <f>+'[1]IIP $'!D49</f>
        <v>-8997376</v>
      </c>
      <c r="E19">
        <f>+'[1]IIP $'!E49</f>
        <v>-3269995</v>
      </c>
      <c r="F19">
        <f>+'[1]IIP $'!F49</f>
        <v>753515</v>
      </c>
      <c r="H19">
        <f>+'[2]IIP $'!B49</f>
        <v>-803161801924.59961</v>
      </c>
      <c r="I19">
        <f>+'[2]IIP $'!C49</f>
        <v>-537395888984.86987</v>
      </c>
      <c r="J19">
        <f>+'[2]IIP $'!D49</f>
        <v>-219734303189.93298</v>
      </c>
      <c r="K19">
        <f>+'[2]IIP $'!E49</f>
        <v>693438387296.54004</v>
      </c>
      <c r="L19">
        <f>+'[2]IIP $'!F49</f>
        <v>3274002298559.6001</v>
      </c>
      <c r="N19">
        <f>+'[3]IIP $'!B49</f>
        <v>2511050781461.1816</v>
      </c>
      <c r="O19">
        <f>+'[3]IIP $'!C49</f>
        <v>-3210280518260.001</v>
      </c>
      <c r="P19">
        <f>+'[3]IIP $'!D49</f>
        <v>1257596062000.001</v>
      </c>
      <c r="Q19">
        <f>+'[3]IIP $'!E49</f>
        <v>-1428030840186.2041</v>
      </c>
      <c r="R19">
        <f>+'[3]IIP $'!F49</f>
        <v>1199547428172.3652</v>
      </c>
      <c r="T19">
        <f>+'[4]J&amp;K IIP $'!B49</f>
        <v>1778922386090.5906</v>
      </c>
      <c r="U19">
        <f>+'[4]J&amp;K IIP $'!C49</f>
        <v>160382123189.36084</v>
      </c>
      <c r="V19">
        <f>+'[4]J&amp;K IIP $'!D49</f>
        <v>552887379502.26001</v>
      </c>
      <c r="W19">
        <f>+'[4]J&amp;K IIP $'!E49</f>
        <v>-304528773001.39453</v>
      </c>
      <c r="X19">
        <f>+'[4]J&amp;K IIP $'!F49</f>
        <v>1562719584352.6484</v>
      </c>
      <c r="Z19" s="11">
        <f t="shared" si="1"/>
        <v>102401.753</v>
      </c>
    </row>
    <row r="20" spans="1:26" x14ac:dyDescent="0.3">
      <c r="A20">
        <f>+'[1]IIP $'!A50</f>
        <v>2024</v>
      </c>
      <c r="B20">
        <f>+'[1]IIP $'!B50</f>
        <v>-5497921</v>
      </c>
      <c r="C20">
        <f>+'[1]IIP $'!C50</f>
        <v>-5440848</v>
      </c>
      <c r="D20">
        <f>+'[1]IIP $'!D50</f>
        <v>-11308621</v>
      </c>
      <c r="E20">
        <f>+'[1]IIP $'!E50</f>
        <v>-3449239</v>
      </c>
      <c r="F20">
        <f>+'[1]IIP $'!F50</f>
        <v>1049011</v>
      </c>
      <c r="H20">
        <f>+'[2]IIP $'!B50</f>
        <v>-470901601511.47998</v>
      </c>
      <c r="I20">
        <f>+'[2]IIP $'!C50</f>
        <v>-316455303622.80005</v>
      </c>
      <c r="J20">
        <f>+'[2]IIP $'!D50</f>
        <v>-191166382969.47192</v>
      </c>
      <c r="K20">
        <f>+'[2]IIP $'!E50</f>
        <v>840964035118.83984</v>
      </c>
      <c r="L20">
        <f>+'[2]IIP $'!F50</f>
        <v>3423031298559.6001</v>
      </c>
      <c r="N20">
        <f>+'[3]IIP $'!B50</f>
        <v>2910579589452.2285</v>
      </c>
      <c r="O20">
        <f>+'[3]IIP $'!C50</f>
        <v>-3359349016260.001</v>
      </c>
      <c r="P20">
        <f>+'[3]IIP $'!D50</f>
        <v>1531570482480</v>
      </c>
      <c r="Q20">
        <f>+'[3]IIP $'!E50</f>
        <v>-586895587039.25586</v>
      </c>
      <c r="R20">
        <f>+'[3]IIP $'!F50</f>
        <v>1459089446743.6191</v>
      </c>
      <c r="T20">
        <f>+'[4]J&amp;K IIP $'!B50</f>
        <v>2175223507609.8435</v>
      </c>
      <c r="U20">
        <f>+'[4]J&amp;K IIP $'!C50</f>
        <v>357360607279.25879</v>
      </c>
      <c r="V20">
        <f>+'[4]J&amp;K IIP $'!D50</f>
        <v>558214233553.37305</v>
      </c>
      <c r="W20">
        <f>+'[4]J&amp;K IIP $'!E50</f>
        <v>-476718830020.30371</v>
      </c>
      <c r="X20">
        <f>+'[4]J&amp;K IIP $'!F50</f>
        <v>1618267501247.7734</v>
      </c>
      <c r="Z20" s="11">
        <f t="shared" si="1"/>
        <v>111112.86</v>
      </c>
    </row>
    <row r="23" spans="1:26" x14ac:dyDescent="0.3">
      <c r="A23" s="14" t="s">
        <v>30</v>
      </c>
      <c r="B23" s="14"/>
      <c r="C23" s="14"/>
      <c r="D23" s="14"/>
      <c r="E23" s="14"/>
      <c r="F23" s="14"/>
    </row>
    <row r="24" spans="1:26" x14ac:dyDescent="0.3">
      <c r="B24" s="8" t="s">
        <v>16</v>
      </c>
      <c r="C24" t="s">
        <v>18</v>
      </c>
      <c r="D24" s="8" t="s">
        <v>19</v>
      </c>
      <c r="E24" s="8" t="s">
        <v>5</v>
      </c>
      <c r="F24" s="8" t="s">
        <v>3</v>
      </c>
    </row>
    <row r="25" spans="1:26" x14ac:dyDescent="0.3">
      <c r="A25" t="s">
        <v>0</v>
      </c>
      <c r="B25" s="9">
        <f>+((B6/$Z6)-(B4/$Z4))/10000000</f>
        <v>-0.12325217385647613</v>
      </c>
      <c r="C25" s="9">
        <f>+((C6/$Z6)-(C4/$Z4))/10000000</f>
        <v>-5.6705712449439151E-2</v>
      </c>
      <c r="D25" s="9">
        <f>+((D6/$Z6)-(D4/$Z4))/10000000</f>
        <v>-0.31704085240924518</v>
      </c>
      <c r="E25" s="9">
        <f>+((E6/$Z6)-(E4/$Z4))/10000000</f>
        <v>-6.9362925958684291E-2</v>
      </c>
      <c r="F25" s="9">
        <f>+((F6/$Z6)-(F4/$Z4))/10000000</f>
        <v>-0.56636166467384486</v>
      </c>
      <c r="G25" s="9"/>
      <c r="H25" s="9"/>
      <c r="I25" s="9"/>
    </row>
    <row r="26" spans="1:26" x14ac:dyDescent="0.3">
      <c r="A26" t="s">
        <v>1</v>
      </c>
      <c r="B26" s="9">
        <f>+((H6/$Z6)-(H4/$Z4))/10000000</f>
        <v>0.2462191384002409</v>
      </c>
      <c r="C26" s="9">
        <f>+((I6/$Z6)-(I4/$Z4))/10000000</f>
        <v>8.9560821574235713E-2</v>
      </c>
      <c r="D26" s="9">
        <f>+((J6/$Z6)-(J4/$Z4))/10000000</f>
        <v>-7.2659401284391731E-2</v>
      </c>
      <c r="E26" s="9">
        <f>+((K6/$Z6)-(K4/$Z4))/10000000</f>
        <v>1.8857710680037227E-3</v>
      </c>
      <c r="F26" s="9">
        <f>+((L6/$Z6)-(L4/$Z4))/10000000</f>
        <v>0.26500632975808869</v>
      </c>
    </row>
    <row r="27" spans="1:26" x14ac:dyDescent="0.3">
      <c r="A27" t="s">
        <v>8</v>
      </c>
      <c r="B27" s="9">
        <f>+((N6/$Z6)-(N4/$Z4))/10000000</f>
        <v>-4.9261816763203542E-2</v>
      </c>
      <c r="C27" s="9">
        <f>+((O6/$Z6)-(O4/$Z4))/10000000</f>
        <v>9.7992210641629829E-2</v>
      </c>
      <c r="D27" s="9">
        <f>+((P6/$Z6)-(P4/$Z4))/10000000</f>
        <v>-5.3405250833075284E-2</v>
      </c>
      <c r="E27" s="9">
        <f>+((Q6/$Z6)-(Q4/$Z4))/10000000</f>
        <v>1.945881012036272E-2</v>
      </c>
      <c r="F27" s="9">
        <f>+((R6/$Z6)-(R4/$Z4))/10000000</f>
        <v>1.4783953165713744E-2</v>
      </c>
    </row>
    <row r="28" spans="1:26" x14ac:dyDescent="0.3">
      <c r="A28" t="s">
        <v>24</v>
      </c>
      <c r="B28" s="9">
        <f>+((T6/$Z6)-(T4/$Z4))/10000000</f>
        <v>-2.0412475023323357E-2</v>
      </c>
      <c r="C28" s="9">
        <f>+((U6/$Z6)-(U4/$Z4))/10000000</f>
        <v>3.8518702478645369E-3</v>
      </c>
      <c r="D28" s="9">
        <f>+((V6/$Z6)-(V4/$Z4))/10000000</f>
        <v>2.1711182599826576E-2</v>
      </c>
      <c r="E28" s="9">
        <f>+((W6/$Z6)-(W4/$Z4))/10000000</f>
        <v>-9.9333861394027192E-3</v>
      </c>
      <c r="F28" s="9">
        <f>+((X6/$Z6)-(X4/$Z4))/10000000</f>
        <v>-4.7828083150350019E-3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6" x14ac:dyDescent="0.3">
      <c r="A29" t="s">
        <v>23</v>
      </c>
      <c r="B29" s="9">
        <f>-SUM(B25:B28)</f>
        <v>-5.3292672757237869E-2</v>
      </c>
      <c r="C29" s="9">
        <f>-SUM(C25:C28)</f>
        <v>-0.13469919001429093</v>
      </c>
      <c r="D29" s="9">
        <f t="shared" ref="D29:F29" si="2">-SUM(D25:D28)</f>
        <v>0.42139432192688564</v>
      </c>
      <c r="E29" s="9">
        <f t="shared" si="2"/>
        <v>5.795173090972057E-2</v>
      </c>
      <c r="F29" s="9">
        <f t="shared" si="2"/>
        <v>0.29135419006507746</v>
      </c>
    </row>
    <row r="30" spans="1:26" x14ac:dyDescent="0.3">
      <c r="B30" s="8"/>
      <c r="C30" s="8"/>
      <c r="D30" s="8"/>
      <c r="E30" s="8"/>
    </row>
    <row r="31" spans="1:26" x14ac:dyDescent="0.3">
      <c r="B31" s="9"/>
      <c r="C31" s="8"/>
      <c r="D31" s="8"/>
      <c r="E31" s="9"/>
    </row>
    <row r="32" spans="1:26" x14ac:dyDescent="0.3">
      <c r="B32" s="8"/>
      <c r="C32" s="8"/>
      <c r="D32" s="8"/>
      <c r="E32" s="9"/>
    </row>
    <row r="33" spans="1:14" x14ac:dyDescent="0.3">
      <c r="B33" s="13" t="s">
        <v>31</v>
      </c>
      <c r="C33" s="8"/>
      <c r="D33" s="8"/>
      <c r="E33" s="8"/>
      <c r="H33" s="8" t="s">
        <v>33</v>
      </c>
      <c r="I33" s="8"/>
      <c r="J33" s="8"/>
      <c r="K33" s="8"/>
      <c r="L33" s="8"/>
      <c r="M33" s="8"/>
      <c r="N33" s="8"/>
    </row>
    <row r="34" spans="1:14" x14ac:dyDescent="0.3">
      <c r="B34" s="8" t="s">
        <v>28</v>
      </c>
      <c r="C34" s="8" t="s">
        <v>22</v>
      </c>
      <c r="D34" s="8" t="s">
        <v>29</v>
      </c>
      <c r="E34" s="8" t="s">
        <v>27</v>
      </c>
      <c r="F34" s="8" t="s">
        <v>35</v>
      </c>
      <c r="I34" s="8" t="str">
        <f>+B9</f>
        <v>FDI</v>
      </c>
      <c r="J34" s="8" t="s">
        <v>22</v>
      </c>
      <c r="K34" s="8" t="s">
        <v>26</v>
      </c>
      <c r="L34" s="8" t="str">
        <f>+E9</f>
        <v>Banks</v>
      </c>
      <c r="M34" s="8" t="str">
        <f>+F9</f>
        <v>Reserves</v>
      </c>
      <c r="N34" s="8" t="s">
        <v>21</v>
      </c>
    </row>
    <row r="35" spans="1:14" x14ac:dyDescent="0.3">
      <c r="A35" t="s">
        <v>0</v>
      </c>
      <c r="B35" s="9">
        <f t="shared" ref="B35:C38" si="3">+I35</f>
        <v>0.25023661922225848</v>
      </c>
      <c r="C35" s="9">
        <f t="shared" si="3"/>
        <v>-0.44206057103785479</v>
      </c>
      <c r="D35" s="9">
        <f>+K35+M35</f>
        <v>-0.14894358224750587</v>
      </c>
      <c r="E35" s="9">
        <f>+L35</f>
        <v>-5.1872496918246788E-2</v>
      </c>
      <c r="F35" s="7">
        <f>+SUM(B35:E35)</f>
        <v>-0.39264003098134898</v>
      </c>
      <c r="H35" t="s">
        <v>0</v>
      </c>
      <c r="I35" s="9">
        <f>+((B13/$Z$6)-(B11/$Z$11))/10000000</f>
        <v>0.25023661922225848</v>
      </c>
      <c r="J35" s="9">
        <f>+((C13/$Z$6)-(C11/$Z$11))/10000000</f>
        <v>-0.44206057103785479</v>
      </c>
      <c r="K35" s="9">
        <f>+((D13/$Z$6)-(D11/$Z$11))/10000000</f>
        <v>-0.14557301451194893</v>
      </c>
      <c r="L35" s="9">
        <f>+((E13/$Z$6)-(E11/$Z$11))/10000000</f>
        <v>-5.1872496918246788E-2</v>
      </c>
      <c r="M35" s="9">
        <f>+((F13/$Z$6)-(F11/$Z$11))/10000000</f>
        <v>-3.3705677355569262E-3</v>
      </c>
      <c r="N35" s="9">
        <f>+SUM(I35:M35)</f>
        <v>-0.39264003098134898</v>
      </c>
    </row>
    <row r="36" spans="1:14" x14ac:dyDescent="0.3">
      <c r="A36" t="s">
        <v>1</v>
      </c>
      <c r="B36" s="9">
        <f t="shared" si="3"/>
        <v>0.19522100408889043</v>
      </c>
      <c r="C36" s="9">
        <f t="shared" si="3"/>
        <v>0.14802990409208192</v>
      </c>
      <c r="D36" s="9">
        <f>+K36+M36</f>
        <v>5.2232475561058048E-2</v>
      </c>
      <c r="E36" s="9">
        <f>+L36</f>
        <v>2.3217968182390882E-2</v>
      </c>
      <c r="F36" s="7">
        <f t="shared" ref="F36:F39" si="4">+SUM(B36:E36)</f>
        <v>0.41870135192442126</v>
      </c>
      <c r="H36" t="s">
        <v>1</v>
      </c>
      <c r="I36" s="9">
        <f>+((H13/$Z13)-(H11/$Z11))/10000000</f>
        <v>0.19522100408889043</v>
      </c>
      <c r="J36" s="9">
        <f>+((I13/$Z13)-(I11/$Z11))/10000000</f>
        <v>0.14802990409208192</v>
      </c>
      <c r="K36" s="9">
        <f>+((J13/$Z13)-(J11/$Z11))/10000000</f>
        <v>8.6450251019387719E-2</v>
      </c>
      <c r="L36" s="9">
        <f>+((K13/$Z13)-(K11/$Z11))/10000000</f>
        <v>2.3217968182390882E-2</v>
      </c>
      <c r="M36" s="9">
        <f>+((L13/$Z13)-(L11/$Z11))/10000000</f>
        <v>-3.4217775458329672E-2</v>
      </c>
      <c r="N36" s="9">
        <f>+SUM(I36:M36)</f>
        <v>0.41870135192442132</v>
      </c>
    </row>
    <row r="37" spans="1:14" x14ac:dyDescent="0.3">
      <c r="A37" t="s">
        <v>8</v>
      </c>
      <c r="B37" s="9">
        <f t="shared" si="3"/>
        <v>7.0899866975763212E-2</v>
      </c>
      <c r="C37" s="9">
        <f t="shared" si="3"/>
        <v>0.16437336378429807</v>
      </c>
      <c r="D37" s="9">
        <f>+K37+M37</f>
        <v>-8.1300646189329168E-2</v>
      </c>
      <c r="E37" s="9">
        <f>+L37</f>
        <v>5.8497152606174817E-3</v>
      </c>
      <c r="F37" s="7">
        <f t="shared" si="4"/>
        <v>0.1598222998313496</v>
      </c>
      <c r="H37" t="s">
        <v>8</v>
      </c>
      <c r="I37" s="9">
        <f>+((N13/$Z13)-(N11/$Z11))/10000000</f>
        <v>7.0899866975763212E-2</v>
      </c>
      <c r="J37" s="9">
        <f>+((O13/$Z13)-(O11/$Z11))/10000000</f>
        <v>0.16437336378429807</v>
      </c>
      <c r="K37" s="9">
        <f>+((P13/$Z13)-(P11/$Z11))/10000000</f>
        <v>-7.7966825791333336E-2</v>
      </c>
      <c r="L37" s="9">
        <f>+((Q13/$Z13)-(Q11/$Z11))/10000000</f>
        <v>5.8497152606174817E-3</v>
      </c>
      <c r="M37" s="9">
        <f>+((R13/$Z13)-(R11/$Z11))/10000000</f>
        <v>-3.333820397995838E-3</v>
      </c>
      <c r="N37" s="9">
        <f t="shared" ref="N37:N39" si="5">+SUM(I37:M37)</f>
        <v>0.15982229983134957</v>
      </c>
    </row>
    <row r="38" spans="1:14" x14ac:dyDescent="0.3">
      <c r="A38" t="s">
        <v>24</v>
      </c>
      <c r="B38" s="9">
        <f t="shared" si="3"/>
        <v>-7.8237318412489681E-2</v>
      </c>
      <c r="C38" s="9">
        <f t="shared" si="3"/>
        <v>8.2063761587144485E-2</v>
      </c>
      <c r="D38" s="9">
        <f>+K38+M38</f>
        <v>-7.2138991255873239E-2</v>
      </c>
      <c r="E38" s="9">
        <f>+L38</f>
        <v>7.4552711767728749E-2</v>
      </c>
      <c r="F38" s="7">
        <f t="shared" si="4"/>
        <v>6.2401636865103138E-3</v>
      </c>
      <c r="H38" t="s">
        <v>24</v>
      </c>
      <c r="I38" s="9">
        <f>+((T13/$Z13)-(T11/$Z11))/10000000</f>
        <v>-7.8237318412489681E-2</v>
      </c>
      <c r="J38" s="9">
        <f>+((U13/$Z13)-(U11/$Z11))/10000000</f>
        <v>8.2063761587144485E-2</v>
      </c>
      <c r="K38" s="9">
        <f>+((V13/$Z13)-(V11/$Z11))/10000000</f>
        <v>2.114892457556691E-2</v>
      </c>
      <c r="L38" s="9">
        <f>+((W13/$Z13)-(W11/$Z11))/10000000</f>
        <v>7.4552711767728749E-2</v>
      </c>
      <c r="M38" s="9">
        <f>+((X13/$Z13)-(X11/$Z11))/10000000</f>
        <v>-9.3287915831440152E-2</v>
      </c>
      <c r="N38" s="9">
        <f t="shared" si="5"/>
        <v>6.2401636865103138E-3</v>
      </c>
    </row>
    <row r="39" spans="1:14" x14ac:dyDescent="0.3">
      <c r="A39" t="s">
        <v>34</v>
      </c>
      <c r="B39" s="9">
        <f t="shared" ref="B39" si="6">-SUM(B35:B38)</f>
        <v>-0.43812017187442243</v>
      </c>
      <c r="C39" s="9">
        <f>-SUM(C35:C38)</f>
        <v>4.7593541574330295E-2</v>
      </c>
      <c r="D39" s="9">
        <f t="shared" ref="D39" si="7">-SUM(D35:D38)</f>
        <v>0.25015074413165023</v>
      </c>
      <c r="E39" s="9">
        <f t="shared" ref="E39" si="8">-SUM(E35:E38)</f>
        <v>-5.1747898292490324E-2</v>
      </c>
      <c r="F39" s="7">
        <f t="shared" si="4"/>
        <v>-0.19212378446093226</v>
      </c>
      <c r="H39" t="s">
        <v>23</v>
      </c>
      <c r="I39" s="9">
        <f t="shared" ref="I39" si="9">-SUM(I35:I38)</f>
        <v>-0.43812017187442243</v>
      </c>
      <c r="J39" s="9">
        <f>-SUM(J35:J38)</f>
        <v>4.7593541574330295E-2</v>
      </c>
      <c r="K39" s="9">
        <f t="shared" ref="K39:M39" si="10">-SUM(K35:K38)</f>
        <v>0.11594066470832762</v>
      </c>
      <c r="L39" s="9">
        <f t="shared" si="10"/>
        <v>-5.1747898292490324E-2</v>
      </c>
      <c r="M39" s="9">
        <f t="shared" si="10"/>
        <v>0.13421007942332258</v>
      </c>
      <c r="N39" s="9">
        <f t="shared" si="5"/>
        <v>-0.19212378446093226</v>
      </c>
    </row>
    <row r="41" spans="1:14" x14ac:dyDescent="0.3">
      <c r="B41" t="s">
        <v>32</v>
      </c>
      <c r="I41" t="s">
        <v>9</v>
      </c>
    </row>
    <row r="42" spans="1:14" x14ac:dyDescent="0.3">
      <c r="B42" s="8" t="s">
        <v>28</v>
      </c>
      <c r="C42" s="8" t="s">
        <v>22</v>
      </c>
      <c r="D42" s="8" t="s">
        <v>29</v>
      </c>
      <c r="E42" s="8" t="s">
        <v>27</v>
      </c>
      <c r="F42" s="8" t="s">
        <v>25</v>
      </c>
      <c r="I42" s="8" t="str">
        <f>+B16</f>
        <v>FDI</v>
      </c>
      <c r="J42" s="8" t="str">
        <f>+C16</f>
        <v>Equity</v>
      </c>
      <c r="K42" s="8" t="s">
        <v>26</v>
      </c>
      <c r="L42" s="8" t="str">
        <f>+E16</f>
        <v>Banks</v>
      </c>
      <c r="M42" s="8" t="str">
        <f>+F16</f>
        <v>Reserves</v>
      </c>
      <c r="N42" s="8" t="s">
        <v>25</v>
      </c>
    </row>
    <row r="43" spans="1:14" x14ac:dyDescent="0.3">
      <c r="A43" t="s">
        <v>0</v>
      </c>
      <c r="B43" s="9">
        <f t="shared" ref="B43:C46" si="11">+I43</f>
        <v>-1.9259204063458877</v>
      </c>
      <c r="C43" s="9">
        <f t="shared" si="11"/>
        <v>-3.17160711899401</v>
      </c>
      <c r="D43" s="9">
        <f>+K43+M43</f>
        <v>0.59573202856785323</v>
      </c>
      <c r="E43" s="9">
        <f>+L43</f>
        <v>-0.60346795021628663</v>
      </c>
      <c r="F43" s="7">
        <f>+SUM(B43:E43)</f>
        <v>-5.1052634469883307</v>
      </c>
      <c r="H43" t="s">
        <v>0</v>
      </c>
      <c r="I43" s="9">
        <f>+((B20/$Z20)-(B18/$Z18))/10</f>
        <v>-1.9259204063458877</v>
      </c>
      <c r="J43" s="9">
        <f>+((C20/$Z20)-(C18/$Z18))/10</f>
        <v>-3.17160711899401</v>
      </c>
      <c r="K43" s="9">
        <f>+((D20/$Z20)-(D18/$Z18))/10</f>
        <v>0.29708715893384863</v>
      </c>
      <c r="L43" s="9">
        <f>+((E20/$Z20)-(E18/$Z18))/10</f>
        <v>-0.60346795021628663</v>
      </c>
      <c r="M43" s="9">
        <f>+((F20/$Z20)-(F18/$Z18))/10</f>
        <v>0.29864486963400461</v>
      </c>
      <c r="N43" s="9">
        <f>+SUM(I43:M43)</f>
        <v>-5.1052634469883307</v>
      </c>
    </row>
    <row r="44" spans="1:14" x14ac:dyDescent="0.3">
      <c r="A44" t="s">
        <v>1</v>
      </c>
      <c r="B44" s="9">
        <f t="shared" si="11"/>
        <v>0.29166283878361332</v>
      </c>
      <c r="C44" s="9">
        <f t="shared" si="11"/>
        <v>0.44253935910884867</v>
      </c>
      <c r="D44" s="9">
        <f>+K44+M44</f>
        <v>-0.40667102945852646</v>
      </c>
      <c r="E44" s="9">
        <f>+L44</f>
        <v>6.7577232926807645E-2</v>
      </c>
      <c r="F44" s="7">
        <f t="shared" ref="F44:F47" si="12">+SUM(B44:E44)</f>
        <v>0.39510840136074321</v>
      </c>
      <c r="H44" t="s">
        <v>1</v>
      </c>
      <c r="I44" s="9">
        <f>+((H20/$Z20)-(H18/$Z18))/10000000</f>
        <v>0.29166283878361332</v>
      </c>
      <c r="J44" s="9">
        <f>+((I20/$Z20)-(I18/$Z18))/10000000</f>
        <v>0.44253935910884867</v>
      </c>
      <c r="K44" s="9">
        <f>+((J20/$Z20)-(J18/$Z18))/10000000</f>
        <v>0.27609750842783981</v>
      </c>
      <c r="L44" s="9">
        <f>+((K20/$Z20)-(K18/$Z18))/10000000</f>
        <v>6.7577232926807645E-2</v>
      </c>
      <c r="M44" s="9">
        <f>+((L20/$Z20)-(L18/$Z18))/10000000</f>
        <v>-0.68276853788636627</v>
      </c>
      <c r="N44" s="9">
        <f t="shared" ref="N44:N47" si="13">+SUM(I44:M44)</f>
        <v>0.39510840136074321</v>
      </c>
    </row>
    <row r="45" spans="1:14" x14ac:dyDescent="0.3">
      <c r="A45" t="s">
        <v>8</v>
      </c>
      <c r="B45" s="9">
        <f t="shared" si="11"/>
        <v>0.15557551945946255</v>
      </c>
      <c r="C45" s="9">
        <f t="shared" si="11"/>
        <v>1.1912680257954065</v>
      </c>
      <c r="D45" s="9">
        <f>+K45+M45</f>
        <v>0.38932388780109994</v>
      </c>
      <c r="E45" s="9">
        <f>+L45</f>
        <v>0.68820616208100027</v>
      </c>
      <c r="F45" s="7">
        <f t="shared" si="12"/>
        <v>2.4243735951369692</v>
      </c>
      <c r="H45" t="s">
        <v>8</v>
      </c>
      <c r="I45" s="9">
        <f>+((N20/$Z20)-(N18/$Z18))/10000000</f>
        <v>0.15557551945946255</v>
      </c>
      <c r="J45" s="9">
        <f>+((O20/$Z20)-(O18/$Z18))/10000000</f>
        <v>1.1912680257954065</v>
      </c>
      <c r="K45" s="9">
        <f>+((P20/$Z20)-(P18/$Z18))/10000000</f>
        <v>0.31178248528775365</v>
      </c>
      <c r="L45" s="9">
        <f>+((Q20/$Z20)-(Q18/$Z18))/10000000</f>
        <v>0.68820616208100027</v>
      </c>
      <c r="M45" s="9">
        <f>+((R20/$Z20)-(R18/$Z18))/10000000</f>
        <v>7.7541402513346264E-2</v>
      </c>
      <c r="N45" s="9">
        <f t="shared" si="13"/>
        <v>2.4243735951369692</v>
      </c>
    </row>
    <row r="46" spans="1:14" x14ac:dyDescent="0.3">
      <c r="A46" t="s">
        <v>24</v>
      </c>
      <c r="B46" s="9">
        <f t="shared" si="11"/>
        <v>0.13783663616379685</v>
      </c>
      <c r="C46" s="9">
        <f t="shared" si="11"/>
        <v>0.42302010180571703</v>
      </c>
      <c r="D46" s="9">
        <f>+K46+M46</f>
        <v>-0.94916233198531574</v>
      </c>
      <c r="E46" s="9">
        <f>+L46</f>
        <v>6.546312806265242E-2</v>
      </c>
      <c r="F46" s="7">
        <f t="shared" si="12"/>
        <v>-0.32284246595314947</v>
      </c>
      <c r="H46" t="s">
        <v>24</v>
      </c>
      <c r="I46" s="9">
        <f>+((T20/$Z20)-(T18/$Z18))/10000000</f>
        <v>0.13783663616379685</v>
      </c>
      <c r="J46" s="9">
        <f>+((U20/$Z20)-(U18/$Z18))/10000000</f>
        <v>0.42302010180571703</v>
      </c>
      <c r="K46" s="9">
        <f>+((V20/$Z20)-(V18/$Z18))/10000000</f>
        <v>-0.48371775782282073</v>
      </c>
      <c r="L46" s="9">
        <f>+((W20/$Z20)-(W18/$Z18))/10000000</f>
        <v>6.546312806265242E-2</v>
      </c>
      <c r="M46" s="9">
        <f>+((X20/$Z20)-(X18/$Z18))/10000000</f>
        <v>-0.46544457416249496</v>
      </c>
      <c r="N46" s="9">
        <f t="shared" si="13"/>
        <v>-0.32284246595314942</v>
      </c>
    </row>
    <row r="47" spans="1:14" x14ac:dyDescent="0.3">
      <c r="A47" t="s">
        <v>34</v>
      </c>
      <c r="B47" s="9">
        <f t="shared" ref="B47" si="14">-SUM(B43:B46)</f>
        <v>1.340845411939015</v>
      </c>
      <c r="C47" s="9">
        <f>-SUM(C43:C46)</f>
        <v>1.114779632284038</v>
      </c>
      <c r="D47" s="9">
        <f t="shared" ref="D47" si="15">-SUM(D43:D46)</f>
        <v>0.37077744507488908</v>
      </c>
      <c r="E47" s="9">
        <f t="shared" ref="E47" si="16">-SUM(E43:E46)</f>
        <v>-0.21777857285417368</v>
      </c>
      <c r="F47" s="7">
        <f t="shared" si="12"/>
        <v>2.6086239164437686</v>
      </c>
      <c r="H47" t="s">
        <v>23</v>
      </c>
      <c r="I47" s="9">
        <f>-SUM(I43:I46)</f>
        <v>1.340845411939015</v>
      </c>
      <c r="J47" s="9">
        <f>-SUM(J43:J46)</f>
        <v>1.114779632284038</v>
      </c>
      <c r="K47" s="9">
        <f t="shared" ref="K47:M47" si="17">-SUM(K43:K46)</f>
        <v>-0.40124939482662142</v>
      </c>
      <c r="L47" s="9">
        <f t="shared" si="17"/>
        <v>-0.21777857285417368</v>
      </c>
      <c r="M47" s="9">
        <f t="shared" si="17"/>
        <v>0.77202683990151033</v>
      </c>
      <c r="N47" s="9">
        <f t="shared" si="13"/>
        <v>2.6086239164437681</v>
      </c>
    </row>
    <row r="51" spans="2:12" x14ac:dyDescent="0.3">
      <c r="B51" s="12"/>
      <c r="C51" s="12"/>
      <c r="D51" s="12"/>
      <c r="E51" s="12"/>
      <c r="F51" s="12"/>
      <c r="G51" s="12"/>
      <c r="I51" s="9"/>
      <c r="J51" s="9"/>
      <c r="K51" s="9"/>
      <c r="L51" s="9"/>
    </row>
    <row r="52" spans="2:12" x14ac:dyDescent="0.3">
      <c r="B52" s="12"/>
      <c r="C52" s="12"/>
      <c r="D52" s="12"/>
      <c r="E52" s="12"/>
      <c r="F52" s="12"/>
      <c r="G52" s="12"/>
      <c r="I52" s="9"/>
      <c r="J52" s="9"/>
      <c r="K52" s="9"/>
      <c r="L52" s="9"/>
    </row>
    <row r="53" spans="2:12" x14ac:dyDescent="0.3">
      <c r="B53" s="12"/>
      <c r="C53" s="12"/>
      <c r="D53" s="12"/>
      <c r="E53" s="12"/>
      <c r="F53" s="12"/>
      <c r="G53" s="12"/>
      <c r="I53" s="9"/>
      <c r="J53" s="9"/>
      <c r="K53" s="9"/>
      <c r="L53" s="9"/>
    </row>
    <row r="54" spans="2:12" x14ac:dyDescent="0.3">
      <c r="B54" s="12"/>
      <c r="C54" s="12"/>
      <c r="D54" s="12"/>
      <c r="E54" s="12"/>
      <c r="F54" s="12"/>
      <c r="G54" s="12"/>
      <c r="I54" s="9"/>
      <c r="J54" s="9"/>
      <c r="K54" s="9"/>
      <c r="L54" s="9"/>
    </row>
    <row r="55" spans="2:12" x14ac:dyDescent="0.3">
      <c r="B55" s="12"/>
      <c r="C55" s="12"/>
      <c r="D55" s="12"/>
      <c r="E55" s="12"/>
      <c r="F55" s="12"/>
      <c r="G55" s="12"/>
      <c r="I55" s="9"/>
      <c r="J55" s="9"/>
      <c r="K55" s="9"/>
      <c r="L55" s="9"/>
    </row>
  </sheetData>
  <mergeCells count="1">
    <mergeCell ref="A23:F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C29E0-DB1F-6C43-9BF0-8EAB6C1FA8E8}">
  <dimension ref="A1:Y46"/>
  <sheetViews>
    <sheetView topLeftCell="M1" zoomScale="140" zoomScaleNormal="140" workbookViewId="0">
      <selection activeCell="O33" sqref="O33"/>
    </sheetView>
  </sheetViews>
  <sheetFormatPr defaultColWidth="11.19921875" defaultRowHeight="15.6" x14ac:dyDescent="0.3"/>
  <cols>
    <col min="2" max="2" width="12.296875" bestFit="1" customWidth="1"/>
    <col min="3" max="3" width="12.19921875" bestFit="1" customWidth="1"/>
    <col min="4" max="4" width="12.796875" bestFit="1" customWidth="1"/>
    <col min="5" max="5" width="12.19921875" bestFit="1" customWidth="1"/>
  </cols>
  <sheetData>
    <row r="1" spans="1:25" x14ac:dyDescent="0.3">
      <c r="B1" t="s">
        <v>10</v>
      </c>
      <c r="G1" t="s">
        <v>11</v>
      </c>
    </row>
    <row r="2" spans="1:25" x14ac:dyDescent="0.3">
      <c r="B2" t="s">
        <v>0</v>
      </c>
      <c r="C2" t="s">
        <v>1</v>
      </c>
      <c r="D2" t="s">
        <v>8</v>
      </c>
      <c r="E2" t="s">
        <v>6</v>
      </c>
      <c r="G2" t="s">
        <v>0</v>
      </c>
      <c r="H2" t="s">
        <v>1</v>
      </c>
      <c r="I2" t="s">
        <v>8</v>
      </c>
      <c r="J2" t="s">
        <v>6</v>
      </c>
      <c r="L2" t="s">
        <v>7</v>
      </c>
    </row>
    <row r="3" spans="1:25" x14ac:dyDescent="0.3">
      <c r="A3" s="10">
        <f>+'[4]J&amp;K IIP $'!A2</f>
        <v>42005</v>
      </c>
      <c r="B3">
        <f>+'[1]IIP $'!M2</f>
        <v>-6874739</v>
      </c>
      <c r="C3" s="11">
        <f>+'[2]IIP $'!M2/1000000</f>
        <v>1466400.49906731</v>
      </c>
      <c r="D3" s="11">
        <f>+'[3]IIP $'!M2/1000000</f>
        <v>-2600823.7921114899</v>
      </c>
      <c r="E3" s="11">
        <f>+'[4]J&amp;K IIP $'!M2/1000000</f>
        <v>2759622.1703678919</v>
      </c>
      <c r="G3">
        <f>+'[1]IIP $'!F2-'[1]IIP $'!G2</f>
        <v>651547</v>
      </c>
      <c r="H3" s="11">
        <f>+'[2]IIP $'!F2/1000000-'[2]IIP $'!G2/1000000</f>
        <v>-537361.21887364797</v>
      </c>
      <c r="I3" s="11">
        <f>+'[3]IIP $'!F2/1000000-'[3]IIP $'!G2/1000000</f>
        <v>-3248087.2291000029</v>
      </c>
      <c r="J3" s="11">
        <f>+'[4]J&amp;K IIP $'!F2/1000000-'[4]J&amp;K IIP $'!G2/1000000</f>
        <v>-404325.65804352425</v>
      </c>
      <c r="L3">
        <f>+O4</f>
        <v>86051.312999999995</v>
      </c>
      <c r="O3">
        <v>2015</v>
      </c>
      <c r="P3">
        <f t="shared" ref="P3:Y3" si="0">+O3+1</f>
        <v>2016</v>
      </c>
      <c r="Q3">
        <f t="shared" si="0"/>
        <v>2017</v>
      </c>
      <c r="R3">
        <f t="shared" si="0"/>
        <v>2018</v>
      </c>
      <c r="S3">
        <f t="shared" si="0"/>
        <v>2019</v>
      </c>
      <c r="T3">
        <f t="shared" si="0"/>
        <v>2020</v>
      </c>
      <c r="U3">
        <f t="shared" si="0"/>
        <v>2021</v>
      </c>
      <c r="V3">
        <f t="shared" si="0"/>
        <v>2022</v>
      </c>
      <c r="W3">
        <f t="shared" si="0"/>
        <v>2023</v>
      </c>
      <c r="X3">
        <f t="shared" si="0"/>
        <v>2024</v>
      </c>
      <c r="Y3">
        <f t="shared" si="0"/>
        <v>2025</v>
      </c>
    </row>
    <row r="4" spans="1:25" x14ac:dyDescent="0.3">
      <c r="A4" s="10">
        <f>+'[4]J&amp;K IIP $'!A3</f>
        <v>42095</v>
      </c>
      <c r="B4">
        <f>+'[1]IIP $'!M3</f>
        <v>-7427021</v>
      </c>
      <c r="C4" s="11">
        <f>+'[2]IIP $'!M3/1000000</f>
        <v>1393837.41788629</v>
      </c>
      <c r="D4" s="11">
        <f>+'[3]IIP $'!M3/1000000</f>
        <v>-2446377.3536219429</v>
      </c>
      <c r="E4" s="11">
        <f>+'[4]J&amp;K IIP $'!M3/1000000</f>
        <v>2669013.2800865076</v>
      </c>
      <c r="G4">
        <f>+'[1]IIP $'!F3-'[1]IIP $'!G3</f>
        <v>451562</v>
      </c>
      <c r="H4" s="11">
        <f>+'[2]IIP $'!F3/1000000-'[2]IIP $'!G3/1000000</f>
        <v>-607499.31687904289</v>
      </c>
      <c r="I4" s="11">
        <f>+'[3]IIP $'!F3/1000000-'[3]IIP $'!G3/1000000</f>
        <v>-3184413.0087899999</v>
      </c>
      <c r="J4" s="11">
        <f>+'[4]J&amp;K IIP $'!F3/1000000-'[4]J&amp;K IIP $'!G3/1000000</f>
        <v>-403681.68999850983</v>
      </c>
      <c r="L4">
        <f>+L3</f>
        <v>86051.312999999995</v>
      </c>
      <c r="N4" t="s">
        <v>7</v>
      </c>
      <c r="O4">
        <f>+'[5]WEO global imbalances'!R54</f>
        <v>86051.312999999995</v>
      </c>
      <c r="P4">
        <f>+'[5]WEO global imbalances'!S54</f>
        <v>98225.82</v>
      </c>
      <c r="Q4">
        <f>+'[5]WEO global imbalances'!T54</f>
        <v>102401.753</v>
      </c>
      <c r="R4">
        <f>+'[5]WEO global imbalances'!U54</f>
        <v>106939.787</v>
      </c>
      <c r="S4">
        <f>+'[5]WEO global imbalances'!V54</f>
        <v>111112.86</v>
      </c>
      <c r="T4">
        <f>+'[5]WEO global imbalances'!W54</f>
        <v>117165.394</v>
      </c>
      <c r="U4">
        <f>+'[5]WEO global imbalances'!X54</f>
        <v>123584.49400000001</v>
      </c>
      <c r="V4">
        <f>+'[5]WEO global imbalances'!Y54</f>
        <v>129606.15700000001</v>
      </c>
      <c r="W4">
        <f>+'[5]WEO global imbalances'!Z54</f>
        <v>136029.83199999999</v>
      </c>
      <c r="X4">
        <f>+'[5]WEO global imbalances'!AA54</f>
        <v>142576.29699999999</v>
      </c>
      <c r="Y4">
        <f>+'[5]WEO global imbalances'!AB54</f>
        <v>149567.527</v>
      </c>
    </row>
    <row r="5" spans="1:25" x14ac:dyDescent="0.3">
      <c r="A5" s="10">
        <f>+'[4]J&amp;K IIP $'!A4</f>
        <v>42186</v>
      </c>
      <c r="B5">
        <f>+'[1]IIP $'!M4</f>
        <v>-7590470</v>
      </c>
      <c r="C5" s="11">
        <f>+'[2]IIP $'!M4/1000000</f>
        <v>1565815.2264592301</v>
      </c>
      <c r="D5" s="11">
        <f>+'[3]IIP $'!M4/1000000</f>
        <v>-2470421.0793516198</v>
      </c>
      <c r="E5" s="11">
        <f>+'[4]J&amp;K IIP $'!M4/1000000</f>
        <v>2831641.331945539</v>
      </c>
      <c r="G5">
        <f>+'[1]IIP $'!F4-'[1]IIP $'!G4</f>
        <v>547083</v>
      </c>
      <c r="H5" s="11">
        <f>+'[2]IIP $'!F4/1000000-'[2]IIP $'!G4/1000000</f>
        <v>-444730.43759319291</v>
      </c>
      <c r="I5" s="11">
        <f>+'[3]IIP $'!F4/1000000-'[3]IIP $'!G4/1000000</f>
        <v>-3005851.4991900013</v>
      </c>
      <c r="J5" s="11">
        <f>+'[4]J&amp;K IIP $'!F4/1000000-'[4]J&amp;K IIP $'!G4/1000000</f>
        <v>-392668.82371702604</v>
      </c>
      <c r="L5">
        <f>+L3</f>
        <v>86051.312999999995</v>
      </c>
      <c r="N5" t="s">
        <v>12</v>
      </c>
      <c r="O5">
        <f>+B6</f>
        <v>-7886675</v>
      </c>
      <c r="P5">
        <f>+B10</f>
        <v>-8091781</v>
      </c>
      <c r="Q5">
        <f>+B14</f>
        <v>-7944390</v>
      </c>
      <c r="R5">
        <f>+B18</f>
        <v>-10349908</v>
      </c>
      <c r="S5">
        <f>+B22</f>
        <v>-12608703</v>
      </c>
      <c r="T5">
        <f>+B26</f>
        <v>-15050086</v>
      </c>
      <c r="U5">
        <f>+B30</f>
        <v>-18333493</v>
      </c>
      <c r="V5">
        <f>+B34</f>
        <v>-16775718</v>
      </c>
      <c r="W5">
        <f>+B38</f>
        <v>-22017009</v>
      </c>
      <c r="X5">
        <f>+B42</f>
        <v>-24652929</v>
      </c>
    </row>
    <row r="6" spans="1:25" x14ac:dyDescent="0.3">
      <c r="A6" s="10">
        <f>+'[4]J&amp;K IIP $'!A5</f>
        <v>42278</v>
      </c>
      <c r="B6">
        <f>+'[1]IIP $'!M5</f>
        <v>-7886675</v>
      </c>
      <c r="C6" s="11">
        <f>+'[2]IIP $'!M5/1000000</f>
        <v>1680815.7178968601</v>
      </c>
      <c r="D6" s="11">
        <f>+'[3]IIP $'!M5/1000000</f>
        <v>-2380481.7961301878</v>
      </c>
      <c r="E6" s="11">
        <f>+'[4]J&amp;K IIP $'!M5/1000000</f>
        <v>3103393.160918125</v>
      </c>
      <c r="G6">
        <f>+'[1]IIP $'!F5-'[1]IIP $'!G5</f>
        <v>527187</v>
      </c>
      <c r="H6" s="11">
        <f>+'[2]IIP $'!F5/1000000-'[2]IIP $'!G5/1000000</f>
        <v>-455675.06496748404</v>
      </c>
      <c r="I6" s="11">
        <f>+'[3]IIP $'!F5/1000000-'[3]IIP $'!G5/1000000</f>
        <v>-3098910.0829200004</v>
      </c>
      <c r="J6" s="11">
        <f>+'[4]J&amp;K IIP $'!F5/1000000-'[4]J&amp;K IIP $'!G5/1000000</f>
        <v>-382955.37687727297</v>
      </c>
      <c r="L6">
        <f>+L3</f>
        <v>86051.312999999995</v>
      </c>
      <c r="N6" t="s">
        <v>13</v>
      </c>
      <c r="O6">
        <f>+C6</f>
        <v>1680815.7178968601</v>
      </c>
      <c r="P6">
        <f>+C10</f>
        <v>1966835.04168495</v>
      </c>
      <c r="Q6">
        <f>+C14</f>
        <v>2047175.4898717101</v>
      </c>
      <c r="R6">
        <f>+C18</f>
        <v>2089447.62353362</v>
      </c>
      <c r="S6">
        <f>+C22</f>
        <v>2281532.85129784</v>
      </c>
      <c r="T6">
        <f>+C26</f>
        <v>2268742.24574127</v>
      </c>
      <c r="U6">
        <f>+C30</f>
        <v>2168004.21431563</v>
      </c>
      <c r="V6">
        <f>+C34</f>
        <v>2403579.2228809199</v>
      </c>
      <c r="W6">
        <f>+C38</f>
        <v>2832797.1180623197</v>
      </c>
      <c r="X6">
        <f>+C42</f>
        <v>3277704.8563093399</v>
      </c>
    </row>
    <row r="7" spans="1:25" x14ac:dyDescent="0.3">
      <c r="A7" s="10">
        <f>+'[4]J&amp;K IIP $'!A6</f>
        <v>42370</v>
      </c>
      <c r="B7">
        <f>+'[1]IIP $'!M6</f>
        <v>-8340977</v>
      </c>
      <c r="C7" s="11">
        <f>+'[2]IIP $'!M6/1000000</f>
        <v>1798654.7341604</v>
      </c>
      <c r="D7" s="11">
        <f>+'[3]IIP $'!M6/1000000</f>
        <v>-2287632.3876190153</v>
      </c>
      <c r="E7" s="11">
        <f>+'[4]J&amp;K IIP $'!M6/1000000</f>
        <v>3110738.1639397885</v>
      </c>
      <c r="G7">
        <f>+'[1]IIP $'!F6-'[1]IIP $'!G6</f>
        <v>542689</v>
      </c>
      <c r="H7" s="11">
        <f>+'[2]IIP $'!F6/1000000-'[2]IIP $'!G6/1000000</f>
        <v>-440129.31918489002</v>
      </c>
      <c r="I7" s="11">
        <f>+'[3]IIP $'!F6/1000000-'[3]IIP $'!G6/1000000</f>
        <v>-3036583.4053499997</v>
      </c>
      <c r="J7" s="11">
        <f>+'[4]J&amp;K IIP $'!F6/1000000-'[4]J&amp;K IIP $'!G6/1000000</f>
        <v>-530942.77473916439</v>
      </c>
      <c r="L7">
        <f>+P4</f>
        <v>98225.82</v>
      </c>
      <c r="N7" t="s">
        <v>14</v>
      </c>
      <c r="O7">
        <f>+D6</f>
        <v>-2380481.7961301878</v>
      </c>
      <c r="P7">
        <f>+D10</f>
        <v>-1754111.7335180128</v>
      </c>
      <c r="Q7">
        <f>+D14</f>
        <v>-1996576.7088073171</v>
      </c>
      <c r="R7">
        <f>+D18</f>
        <v>-1437131.0046673699</v>
      </c>
      <c r="S7">
        <f>+D22</f>
        <v>-1047300.6015972235</v>
      </c>
      <c r="T7">
        <f>+D26</f>
        <v>-720159.03513888782</v>
      </c>
      <c r="U7">
        <f>+D30</f>
        <v>-2908.3453445071887</v>
      </c>
      <c r="V7">
        <f>+D34</f>
        <v>335794.2130242674</v>
      </c>
      <c r="W7">
        <f>+D38</f>
        <v>606033.77077734482</v>
      </c>
      <c r="X7">
        <f>+D42</f>
        <v>1907374.0145509781</v>
      </c>
    </row>
    <row r="8" spans="1:25" x14ac:dyDescent="0.3">
      <c r="A8" s="10">
        <f>+'[4]J&amp;K IIP $'!A7</f>
        <v>42461</v>
      </c>
      <c r="B8">
        <f>+'[1]IIP $'!M7</f>
        <v>-8104523</v>
      </c>
      <c r="C8" s="11">
        <f>+'[2]IIP $'!M7/1000000</f>
        <v>1936128.6055516298</v>
      </c>
      <c r="D8" s="11">
        <f>+'[3]IIP $'!M7/1000000</f>
        <v>-1954742.7555844258</v>
      </c>
      <c r="E8" s="11">
        <f>+'[4]J&amp;K IIP $'!M7/1000000</f>
        <v>3282858.4319334943</v>
      </c>
      <c r="G8">
        <f>+'[1]IIP $'!F7-'[1]IIP $'!G7</f>
        <v>659033</v>
      </c>
      <c r="H8" s="11">
        <f>+'[2]IIP $'!F7/1000000-'[2]IIP $'!G7/1000000</f>
        <v>-369780.77342491504</v>
      </c>
      <c r="I8" s="11">
        <f>+'[3]IIP $'!F7/1000000-'[3]IIP $'!G7/1000000</f>
        <v>-2950005.6768000009</v>
      </c>
      <c r="J8" s="11">
        <f>+'[4]J&amp;K IIP $'!F7/1000000-'[4]J&amp;K IIP $'!G7/1000000</f>
        <v>-629197.48741639801</v>
      </c>
      <c r="L8">
        <f>+L7</f>
        <v>98225.82</v>
      </c>
      <c r="N8" t="s">
        <v>15</v>
      </c>
      <c r="O8">
        <f>+E6</f>
        <v>3103393.160918125</v>
      </c>
      <c r="P8">
        <f>+E10</f>
        <v>3290309.8680670611</v>
      </c>
      <c r="Q8">
        <f>+E14</f>
        <v>3248875.1749258447</v>
      </c>
      <c r="R8">
        <f>+E18</f>
        <v>3362819.5165376691</v>
      </c>
      <c r="S8">
        <f>+E22</f>
        <v>3669876.2336150729</v>
      </c>
      <c r="T8">
        <f>+E26</f>
        <v>3914341.4554532622</v>
      </c>
      <c r="U8">
        <f>+E30</f>
        <v>3864618.6132938848</v>
      </c>
      <c r="V8">
        <f>+E34</f>
        <v>3756274.7013140074</v>
      </c>
      <c r="W8">
        <f>+E38</f>
        <v>3649771.7211079574</v>
      </c>
      <c r="X8">
        <f>+E42</f>
        <v>4214260.1495045871</v>
      </c>
    </row>
    <row r="9" spans="1:25" x14ac:dyDescent="0.3">
      <c r="A9" s="10">
        <f>+'[4]J&amp;K IIP $'!A8</f>
        <v>42552</v>
      </c>
      <c r="B9">
        <f>+'[1]IIP $'!M8</f>
        <v>-8258387</v>
      </c>
      <c r="C9" s="11">
        <f>+'[2]IIP $'!M8/1000000</f>
        <v>2013102.3452408798</v>
      </c>
      <c r="D9" s="11">
        <f>+'[3]IIP $'!M8/1000000</f>
        <v>-1949879.7631992993</v>
      </c>
      <c r="E9" s="11">
        <f>+'[4]J&amp;K IIP $'!M8/1000000</f>
        <v>3561604.0464168019</v>
      </c>
      <c r="G9">
        <f>+'[1]IIP $'!F8-'[1]IIP $'!G8</f>
        <v>576102</v>
      </c>
      <c r="H9" s="11">
        <f>+'[2]IIP $'!F8/1000000-'[2]IIP $'!G8/1000000</f>
        <v>-429768.98580640001</v>
      </c>
      <c r="I9" s="11">
        <f>+'[3]IIP $'!F8/1000000-'[3]IIP $'!G8/1000000</f>
        <v>-3077116.272160002</v>
      </c>
      <c r="J9" s="11">
        <f>+'[4]J&amp;K IIP $'!F8/1000000-'[4]J&amp;K IIP $'!G8/1000000</f>
        <v>-457646.98171451339</v>
      </c>
      <c r="L9">
        <f>+L7</f>
        <v>98225.82</v>
      </c>
    </row>
    <row r="10" spans="1:25" x14ac:dyDescent="0.3">
      <c r="A10" s="10">
        <f>+'[4]J&amp;K IIP $'!A9</f>
        <v>42644</v>
      </c>
      <c r="B10">
        <f>+'[1]IIP $'!M9</f>
        <v>-8091781</v>
      </c>
      <c r="C10" s="11">
        <f>+'[2]IIP $'!M9/1000000</f>
        <v>1966835.04168495</v>
      </c>
      <c r="D10" s="11">
        <f>+'[3]IIP $'!M9/1000000</f>
        <v>-1754111.7335180128</v>
      </c>
      <c r="E10" s="11">
        <f>+'[4]J&amp;K IIP $'!M9/1000000</f>
        <v>3290309.8680670611</v>
      </c>
      <c r="G10">
        <f>+'[1]IIP $'!F9-'[1]IIP $'!G9</f>
        <v>703624</v>
      </c>
      <c r="H10" s="11">
        <f>+'[2]IIP $'!F9/1000000-'[2]IIP $'!G9/1000000</f>
        <v>-382622.52991017996</v>
      </c>
      <c r="I10" s="11">
        <f>+'[3]IIP $'!F9/1000000-'[3]IIP $'!G9/1000000</f>
        <v>-3046185.1928600003</v>
      </c>
      <c r="J10" s="11">
        <f>+'[4]J&amp;K IIP $'!F9/1000000-'[4]J&amp;K IIP $'!G9/1000000</f>
        <v>-493966.89731146465</v>
      </c>
      <c r="L10">
        <f>+L7</f>
        <v>98225.82</v>
      </c>
      <c r="O10">
        <f>+O3</f>
        <v>2015</v>
      </c>
      <c r="P10">
        <f t="shared" ref="P10:X10" si="1">+P3</f>
        <v>2016</v>
      </c>
      <c r="Q10">
        <f t="shared" si="1"/>
        <v>2017</v>
      </c>
      <c r="R10">
        <f t="shared" si="1"/>
        <v>2018</v>
      </c>
      <c r="S10">
        <f t="shared" si="1"/>
        <v>2019</v>
      </c>
      <c r="T10">
        <f t="shared" si="1"/>
        <v>2020</v>
      </c>
      <c r="U10">
        <f t="shared" si="1"/>
        <v>2021</v>
      </c>
      <c r="V10">
        <f t="shared" si="1"/>
        <v>2022</v>
      </c>
      <c r="W10">
        <f t="shared" si="1"/>
        <v>2023</v>
      </c>
      <c r="X10">
        <f t="shared" si="1"/>
        <v>2024</v>
      </c>
    </row>
    <row r="11" spans="1:25" x14ac:dyDescent="0.3">
      <c r="A11" s="10">
        <f>+'[4]J&amp;K IIP $'!A10</f>
        <v>42736</v>
      </c>
      <c r="B11">
        <f>+'[1]IIP $'!M10</f>
        <v>-7959439</v>
      </c>
      <c r="C11" s="11">
        <f>+'[2]IIP $'!M10/1000000</f>
        <v>1890529.80574877</v>
      </c>
      <c r="D11" s="11">
        <f>+'[3]IIP $'!M10/1000000</f>
        <v>-1773865.199773035</v>
      </c>
      <c r="E11" s="11">
        <f>+'[4]J&amp;K IIP $'!M10/1000000</f>
        <v>3253419.891132541</v>
      </c>
      <c r="G11">
        <f>+'[1]IIP $'!F10-'[1]IIP $'!G10</f>
        <v>1015787</v>
      </c>
      <c r="H11" s="11">
        <f>+'[2]IIP $'!F10/1000000-'[2]IIP $'!G10/1000000</f>
        <v>-411624.36380123696</v>
      </c>
      <c r="I11" s="11">
        <f>+'[3]IIP $'!F10/1000000-'[3]IIP $'!G10/1000000</f>
        <v>-3290079.8784500016</v>
      </c>
      <c r="J11" s="11">
        <f>+'[4]J&amp;K IIP $'!F10/1000000-'[4]J&amp;K IIP $'!G10/1000000</f>
        <v>-314143.74380160426</v>
      </c>
      <c r="L11">
        <f>+Q4</f>
        <v>102401.753</v>
      </c>
      <c r="N11" t="s">
        <v>0</v>
      </c>
      <c r="O11">
        <f>+O5/O$4/10</f>
        <v>-9.165083861067874</v>
      </c>
      <c r="P11">
        <f t="shared" ref="P11:S11" si="2">+P5/P$4/10</f>
        <v>-8.2379368276080562</v>
      </c>
      <c r="Q11">
        <f t="shared" si="2"/>
        <v>-7.7580605480455009</v>
      </c>
      <c r="R11">
        <f t="shared" si="2"/>
        <v>-9.6782575413208924</v>
      </c>
      <c r="S11">
        <f t="shared" si="2"/>
        <v>-11.347654087924656</v>
      </c>
      <c r="T11">
        <f t="shared" ref="T11:X11" si="3">+T5/T$4/10</f>
        <v>-12.845163137504576</v>
      </c>
      <c r="U11">
        <f t="shared" si="3"/>
        <v>-14.834784208446084</v>
      </c>
      <c r="V11">
        <f t="shared" si="3"/>
        <v>-12.94361193041161</v>
      </c>
      <c r="W11">
        <f t="shared" si="3"/>
        <v>-16.185426884890955</v>
      </c>
      <c r="X11">
        <f t="shared" si="3"/>
        <v>-17.291043124790935</v>
      </c>
    </row>
    <row r="12" spans="1:25" x14ac:dyDescent="0.3">
      <c r="A12" s="10">
        <f>+'[4]J&amp;K IIP $'!A11</f>
        <v>42826</v>
      </c>
      <c r="B12">
        <f>+'[1]IIP $'!M11</f>
        <v>-7743743</v>
      </c>
      <c r="C12" s="11">
        <f>+'[2]IIP $'!M11/1000000</f>
        <v>1895756.4782725701</v>
      </c>
      <c r="D12" s="11">
        <f>+'[3]IIP $'!M11/1000000</f>
        <v>-1967317.8343709842</v>
      </c>
      <c r="E12" s="11">
        <f>+'[4]J&amp;K IIP $'!M11/1000000</f>
        <v>3058979.9496105672</v>
      </c>
      <c r="G12">
        <f>+'[1]IIP $'!F11-'[1]IIP $'!G11</f>
        <v>1174044</v>
      </c>
      <c r="H12" s="11">
        <f>+'[2]IIP $'!F11/1000000-'[2]IIP $'!G11/1000000</f>
        <v>-437148.79953741399</v>
      </c>
      <c r="I12" s="11">
        <f>+'[3]IIP $'!F11/1000000-'[3]IIP $'!G11/1000000</f>
        <v>-3543141.0423600022</v>
      </c>
      <c r="J12" s="11">
        <f>+'[4]J&amp;K IIP $'!F11/1000000-'[4]J&amp;K IIP $'!G11/1000000</f>
        <v>-294846.53129126597</v>
      </c>
      <c r="L12">
        <f>+L11</f>
        <v>102401.753</v>
      </c>
      <c r="N12" t="s">
        <v>1</v>
      </c>
      <c r="O12">
        <f t="shared" ref="O12:S12" si="4">+O6/O$4/10</f>
        <v>1.9532714368888946</v>
      </c>
      <c r="P12">
        <f t="shared" si="4"/>
        <v>2.0023605215868394</v>
      </c>
      <c r="Q12">
        <f t="shared" si="4"/>
        <v>1.9991605904165628</v>
      </c>
      <c r="R12">
        <f t="shared" si="4"/>
        <v>1.9538542970294301</v>
      </c>
      <c r="S12">
        <f t="shared" si="4"/>
        <v>2.0533472464823963</v>
      </c>
      <c r="T12">
        <f t="shared" ref="T12:X12" si="5">+T6/T$4/10</f>
        <v>1.9363586535980666</v>
      </c>
      <c r="U12">
        <f t="shared" si="5"/>
        <v>1.7542687954976213</v>
      </c>
      <c r="V12">
        <f t="shared" si="5"/>
        <v>1.8545254936313864</v>
      </c>
      <c r="W12">
        <f t="shared" si="5"/>
        <v>2.0824822587903511</v>
      </c>
      <c r="X12">
        <f t="shared" si="5"/>
        <v>2.2989128805255339</v>
      </c>
    </row>
    <row r="13" spans="1:25" x14ac:dyDescent="0.3">
      <c r="A13" s="10">
        <f>+'[4]J&amp;K IIP $'!A12</f>
        <v>42917</v>
      </c>
      <c r="B13">
        <f>+'[1]IIP $'!M12</f>
        <v>-7830723</v>
      </c>
      <c r="C13" s="11">
        <f>+'[2]IIP $'!M12/1000000</f>
        <v>1890411.86637956</v>
      </c>
      <c r="D13" s="11">
        <f>+'[3]IIP $'!M12/1000000</f>
        <v>-2115894.2748892098</v>
      </c>
      <c r="E13" s="11">
        <f>+'[4]J&amp;K IIP $'!M12/1000000</f>
        <v>3030822.764205155</v>
      </c>
      <c r="G13">
        <f>+'[1]IIP $'!F12-'[1]IIP $'!G12</f>
        <v>1176587</v>
      </c>
      <c r="H13" s="11">
        <f>+'[2]IIP $'!F12/1000000-'[2]IIP $'!G12/1000000</f>
        <v>-487162.25120881206</v>
      </c>
      <c r="I13" s="11">
        <f>+'[3]IIP $'!F12/1000000-'[3]IIP $'!G12/1000000</f>
        <v>-3739583.7929200013</v>
      </c>
      <c r="J13" s="11">
        <f>+'[4]J&amp;K IIP $'!F12/1000000-'[4]J&amp;K IIP $'!G12/1000000</f>
        <v>-354713.11728890729</v>
      </c>
      <c r="L13">
        <f>+L11</f>
        <v>102401.753</v>
      </c>
      <c r="N13" t="s">
        <v>8</v>
      </c>
      <c r="O13">
        <f t="shared" ref="O13:S13" si="6">+O7/O$4/10</f>
        <v>-2.7663515095117583</v>
      </c>
      <c r="P13">
        <f t="shared" si="6"/>
        <v>-1.7857949503684598</v>
      </c>
      <c r="Q13">
        <f t="shared" si="6"/>
        <v>-1.9497485641747923</v>
      </c>
      <c r="R13">
        <f t="shared" si="6"/>
        <v>-1.3438693352431774</v>
      </c>
      <c r="S13">
        <f t="shared" si="6"/>
        <v>-0.94255570561069479</v>
      </c>
      <c r="T13">
        <f t="shared" ref="T13:X13" si="7">+T7/T$4/10</f>
        <v>-0.61465165656242138</v>
      </c>
      <c r="U13">
        <f t="shared" si="7"/>
        <v>-2.3533254459149129E-3</v>
      </c>
      <c r="V13">
        <f t="shared" si="7"/>
        <v>0.25908816432560944</v>
      </c>
      <c r="W13">
        <f t="shared" si="7"/>
        <v>0.44551534164751805</v>
      </c>
      <c r="X13">
        <f t="shared" si="7"/>
        <v>1.3377918031851945</v>
      </c>
    </row>
    <row r="14" spans="1:25" x14ac:dyDescent="0.3">
      <c r="A14" s="10">
        <f>+'[4]J&amp;K IIP $'!A13</f>
        <v>43009</v>
      </c>
      <c r="B14">
        <f>+'[1]IIP $'!M13</f>
        <v>-7944390</v>
      </c>
      <c r="C14" s="11">
        <f>+'[2]IIP $'!M13/1000000</f>
        <v>2047175.4898717101</v>
      </c>
      <c r="D14" s="11">
        <f>+'[3]IIP $'!M13/1000000</f>
        <v>-1996576.7088073171</v>
      </c>
      <c r="E14" s="11">
        <f>+'[4]J&amp;K IIP $'!M13/1000000</f>
        <v>3248875.1749258447</v>
      </c>
      <c r="G14">
        <f>+'[1]IIP $'!F13-'[1]IIP $'!G13</f>
        <v>1159106</v>
      </c>
      <c r="H14" s="11">
        <f>+'[2]IIP $'!F13/1000000-'[2]IIP $'!G13/1000000</f>
        <v>-522615.87198945694</v>
      </c>
      <c r="I14" s="11">
        <f>+'[3]IIP $'!F13/1000000-'[3]IIP $'!G13/1000000</f>
        <v>-3747321.7464400027</v>
      </c>
      <c r="J14" s="11">
        <f>+'[4]J&amp;K IIP $'!F13/1000000-'[4]J&amp;K IIP $'!G13/1000000</f>
        <v>-450334.33223188482</v>
      </c>
      <c r="L14">
        <f>+L11</f>
        <v>102401.753</v>
      </c>
      <c r="N14" t="s">
        <v>6</v>
      </c>
      <c r="O14">
        <f t="shared" ref="O14:S14" si="8">+O8/O$4/10</f>
        <v>3.6064448672829954</v>
      </c>
      <c r="P14">
        <f t="shared" si="8"/>
        <v>3.3497402903503994</v>
      </c>
      <c r="Q14">
        <f t="shared" si="8"/>
        <v>3.172675349538054</v>
      </c>
      <c r="R14">
        <f t="shared" si="8"/>
        <v>3.1445915602372287</v>
      </c>
      <c r="S14">
        <f t="shared" si="8"/>
        <v>3.3028366236051099</v>
      </c>
      <c r="T14">
        <f t="shared" ref="T14:X14" si="9">+T8/T$4/10</f>
        <v>3.3408682562474565</v>
      </c>
      <c r="U14">
        <f t="shared" si="9"/>
        <v>3.1271063935366232</v>
      </c>
      <c r="V14">
        <f t="shared" si="9"/>
        <v>2.8982224211107557</v>
      </c>
      <c r="W14">
        <f t="shared" si="9"/>
        <v>2.6830671386170333</v>
      </c>
      <c r="X14">
        <f t="shared" si="9"/>
        <v>2.9557929601051338</v>
      </c>
    </row>
    <row r="15" spans="1:25" x14ac:dyDescent="0.3">
      <c r="A15" s="10">
        <f>+'[4]J&amp;K IIP $'!A14</f>
        <v>43101</v>
      </c>
      <c r="B15">
        <f>+'[1]IIP $'!M14</f>
        <v>-8915229</v>
      </c>
      <c r="C15" s="11">
        <f>+'[2]IIP $'!M14/1000000</f>
        <v>1839283.7388056102</v>
      </c>
      <c r="D15" s="11">
        <f>+'[3]IIP $'!M14/1000000</f>
        <v>-1985703.7926471422</v>
      </c>
      <c r="E15" s="11">
        <f>+'[4]J&amp;K IIP $'!M14/1000000</f>
        <v>3314726.5299464175</v>
      </c>
      <c r="G15">
        <f>+'[1]IIP $'!F14-'[1]IIP $'!G14</f>
        <v>700761</v>
      </c>
      <c r="H15" s="11">
        <f>+'[2]IIP $'!F14/1000000-'[2]IIP $'!G14/1000000</f>
        <v>-520492.56935173011</v>
      </c>
      <c r="I15" s="11">
        <f>+'[3]IIP $'!F14/1000000-'[3]IIP $'!G14/1000000</f>
        <v>-3789364.5789300045</v>
      </c>
      <c r="J15" s="11">
        <f>+'[4]J&amp;K IIP $'!F14/1000000-'[4]J&amp;K IIP $'!G14/1000000</f>
        <v>-434958.59523413447</v>
      </c>
      <c r="L15">
        <f>+R4</f>
        <v>106939.787</v>
      </c>
    </row>
    <row r="16" spans="1:25" x14ac:dyDescent="0.3">
      <c r="A16" s="10">
        <f>+'[4]J&amp;K IIP $'!A15</f>
        <v>43191</v>
      </c>
      <c r="B16">
        <f>+'[1]IIP $'!M15</f>
        <v>-9668234</v>
      </c>
      <c r="C16" s="11">
        <f>+'[2]IIP $'!M15/1000000</f>
        <v>1994992.8551070902</v>
      </c>
      <c r="D16" s="11">
        <f>+'[3]IIP $'!M15/1000000</f>
        <v>-1666695.4876874133</v>
      </c>
      <c r="E16" s="11">
        <f>+'[4]J&amp;K IIP $'!M15/1000000</f>
        <v>3355912.7173633073</v>
      </c>
      <c r="G16">
        <f>+'[1]IIP $'!F15-'[1]IIP $'!G15</f>
        <v>451837</v>
      </c>
      <c r="H16" s="11">
        <f>+'[2]IIP $'!F15/1000000-'[2]IIP $'!G15/1000000</f>
        <v>-475360.18763146806</v>
      </c>
      <c r="I16" s="11">
        <f>+'[3]IIP $'!F15/1000000-'[3]IIP $'!G15/1000000</f>
        <v>-3648709.8814799991</v>
      </c>
      <c r="J16" s="11">
        <f>+'[4]J&amp;K IIP $'!F15/1000000-'[4]J&amp;K IIP $'!G15/1000000</f>
        <v>-426438.33674967289</v>
      </c>
      <c r="L16">
        <f>+L15</f>
        <v>106939.787</v>
      </c>
    </row>
    <row r="17" spans="1:24" x14ac:dyDescent="0.3">
      <c r="A17" s="10">
        <f>+'[4]J&amp;K IIP $'!A16</f>
        <v>43282</v>
      </c>
      <c r="B17">
        <f>+'[1]IIP $'!M16</f>
        <v>-9795821</v>
      </c>
      <c r="C17" s="11">
        <f>+'[2]IIP $'!M16/1000000</f>
        <v>2107208.7049922301</v>
      </c>
      <c r="D17" s="11">
        <f>+'[3]IIP $'!M16/1000000</f>
        <v>-1515148.7725707912</v>
      </c>
      <c r="E17" s="11">
        <f>+'[4]J&amp;K IIP $'!M16/1000000</f>
        <v>3390707.4979101056</v>
      </c>
      <c r="G17">
        <f>+'[1]IIP $'!F16-'[1]IIP $'!G16</f>
        <v>360341</v>
      </c>
      <c r="H17" s="11">
        <f>+'[2]IIP $'!F16/1000000-'[2]IIP $'!G16/1000000</f>
        <v>-494088.75259204907</v>
      </c>
      <c r="I17" s="11">
        <f>+'[3]IIP $'!F16/1000000-'[3]IIP $'!G16/1000000</f>
        <v>-3528365.0315200007</v>
      </c>
      <c r="J17" s="11">
        <f>+'[4]J&amp;K IIP $'!F16/1000000-'[4]J&amp;K IIP $'!G16/1000000</f>
        <v>-417997.64262729627</v>
      </c>
      <c r="L17">
        <f>+L15</f>
        <v>106939.787</v>
      </c>
      <c r="N17" t="s">
        <v>0</v>
      </c>
      <c r="O17">
        <f>+G6</f>
        <v>527187</v>
      </c>
      <c r="P17">
        <f>+G10</f>
        <v>703624</v>
      </c>
      <c r="Q17">
        <f>+G14</f>
        <v>1159106</v>
      </c>
      <c r="R17">
        <f>+G18</f>
        <v>422335</v>
      </c>
      <c r="S17">
        <f>+G22</f>
        <v>-329485</v>
      </c>
      <c r="T17">
        <f>+G26</f>
        <v>-1523647</v>
      </c>
      <c r="U17">
        <f>+G30</f>
        <v>-2882066</v>
      </c>
      <c r="V17">
        <f>+G34</f>
        <v>-2150676</v>
      </c>
      <c r="W17">
        <f>+G38</f>
        <v>-4379239</v>
      </c>
      <c r="X17">
        <f>+G42</f>
        <v>-5440848</v>
      </c>
    </row>
    <row r="18" spans="1:24" x14ac:dyDescent="0.3">
      <c r="A18" s="10">
        <f>+'[4]J&amp;K IIP $'!A17</f>
        <v>43374</v>
      </c>
      <c r="B18">
        <f>+'[1]IIP $'!M17</f>
        <v>-10349908</v>
      </c>
      <c r="C18" s="11">
        <f>+'[2]IIP $'!M17/1000000</f>
        <v>2089447.62353362</v>
      </c>
      <c r="D18" s="11">
        <f>+'[3]IIP $'!M17/1000000</f>
        <v>-1437131.0046673699</v>
      </c>
      <c r="E18" s="11">
        <f>+'[4]J&amp;K IIP $'!M17/1000000</f>
        <v>3362819.5165376691</v>
      </c>
      <c r="G18">
        <f>+'[1]IIP $'!F17-'[1]IIP $'!G17</f>
        <v>422335</v>
      </c>
      <c r="H18" s="11">
        <f>+'[2]IIP $'!F17/1000000-'[2]IIP $'!G17/1000000</f>
        <v>-458510.33616511099</v>
      </c>
      <c r="I18" s="11">
        <f>+'[3]IIP $'!F17/1000000-'[3]IIP $'!G17/1000000</f>
        <v>-3407685.4525000006</v>
      </c>
      <c r="J18" s="11">
        <f>+'[4]J&amp;K IIP $'!F17/1000000-'[4]J&amp;K IIP $'!G17/1000000</f>
        <v>-429551.48713568924</v>
      </c>
      <c r="L18">
        <f>+L15</f>
        <v>106939.787</v>
      </c>
      <c r="N18" t="s">
        <v>1</v>
      </c>
      <c r="O18">
        <f>+H6</f>
        <v>-455675.06496748404</v>
      </c>
      <c r="P18">
        <f>+H10</f>
        <v>-382622.52991017996</v>
      </c>
      <c r="Q18">
        <f>+H14</f>
        <v>-522615.87198945694</v>
      </c>
      <c r="R18">
        <f>+H18</f>
        <v>-458510.33616511099</v>
      </c>
      <c r="S18">
        <f>+H22</f>
        <v>-550926.25211238104</v>
      </c>
      <c r="T18">
        <f>+H26</f>
        <v>-642414.92049053975</v>
      </c>
      <c r="U18">
        <f>+H30</f>
        <v>-677476.75001274003</v>
      </c>
      <c r="V18">
        <f>+H34</f>
        <v>-537395.88898486982</v>
      </c>
      <c r="W18">
        <f>+H38</f>
        <v>-388294.49688363005</v>
      </c>
      <c r="X18">
        <f>+H42</f>
        <v>-316455.30362280016</v>
      </c>
    </row>
    <row r="19" spans="1:24" x14ac:dyDescent="0.3">
      <c r="A19" s="10">
        <f>+'[4]J&amp;K IIP $'!A18</f>
        <v>43466</v>
      </c>
      <c r="B19">
        <f>+'[1]IIP $'!M18</f>
        <v>-10738701</v>
      </c>
      <c r="C19" s="11">
        <f>+'[2]IIP $'!M18/1000000</f>
        <v>1913107.2001904699</v>
      </c>
      <c r="D19" s="11">
        <f>+'[3]IIP $'!M18/1000000</f>
        <v>-1204573.269860663</v>
      </c>
      <c r="E19" s="11">
        <f>+'[4]J&amp;K IIP $'!M18/1000000</f>
        <v>3304506.5466034347</v>
      </c>
      <c r="G19">
        <f>+'[1]IIP $'!F18-'[1]IIP $'!G18</f>
        <v>284235</v>
      </c>
      <c r="H19" s="11">
        <f>+'[2]IIP $'!F18/1000000-'[2]IIP $'!G18/1000000</f>
        <v>-600222.06472762895</v>
      </c>
      <c r="I19" s="11">
        <f>+'[3]IIP $'!F18/1000000-'[3]IIP $'!G18/1000000</f>
        <v>-3515771.4711000035</v>
      </c>
      <c r="J19" s="11">
        <f>+'[4]J&amp;K IIP $'!F18/1000000-'[4]J&amp;K IIP $'!G18/1000000</f>
        <v>-395289.50623369892</v>
      </c>
      <c r="L19">
        <f>+S4</f>
        <v>111112.86</v>
      </c>
      <c r="N19" t="s">
        <v>8</v>
      </c>
      <c r="O19">
        <f>+I6</f>
        <v>-3098910.0829200004</v>
      </c>
      <c r="P19">
        <f>+I10</f>
        <v>-3046185.1928600003</v>
      </c>
      <c r="Q19">
        <f>+I14</f>
        <v>-3747321.7464400027</v>
      </c>
      <c r="R19">
        <f>+I18</f>
        <v>-3407685.4525000006</v>
      </c>
      <c r="S19">
        <f>+I22</f>
        <v>-3987903.5121200019</v>
      </c>
      <c r="T19">
        <f>+I26</f>
        <v>-3722505.0363200027</v>
      </c>
      <c r="U19">
        <f>+I30</f>
        <v>-3850295.2194000017</v>
      </c>
      <c r="V19">
        <f>+I34</f>
        <v>-3210280.5182600012</v>
      </c>
      <c r="W19">
        <f>+I38</f>
        <v>-3712175.6750000035</v>
      </c>
      <c r="X19">
        <f>+I42</f>
        <v>-3359349.0162600018</v>
      </c>
    </row>
    <row r="20" spans="1:24" x14ac:dyDescent="0.3">
      <c r="A20" s="10">
        <f>+'[4]J&amp;K IIP $'!A19</f>
        <v>43556</v>
      </c>
      <c r="B20">
        <f>+'[1]IIP $'!M19</f>
        <v>-11520386</v>
      </c>
      <c r="C20" s="11">
        <f>+'[2]IIP $'!M19/1000000</f>
        <v>2001431.1401138601</v>
      </c>
      <c r="D20" s="11">
        <f>+'[3]IIP $'!M19/1000000</f>
        <v>-1365722.8631259198</v>
      </c>
      <c r="E20" s="11">
        <f>+'[4]J&amp;K IIP $'!M19/1000000</f>
        <v>3425546.628092227</v>
      </c>
      <c r="G20">
        <f>+'[1]IIP $'!F19-'[1]IIP $'!G19</f>
        <v>75960</v>
      </c>
      <c r="H20" s="11">
        <f>+'[2]IIP $'!F19/1000000-'[2]IIP $'!G19/1000000</f>
        <v>-577517.11840601906</v>
      </c>
      <c r="I20" s="11">
        <f>+'[3]IIP $'!F19/1000000-'[3]IIP $'!G19/1000000</f>
        <v>-3729486.0330000017</v>
      </c>
      <c r="J20" s="11">
        <f>+'[4]J&amp;K IIP $'!F19/1000000-'[4]J&amp;K IIP $'!G19/1000000</f>
        <v>-297379.77971442556</v>
      </c>
      <c r="L20">
        <f>+L19</f>
        <v>111112.86</v>
      </c>
      <c r="N20" t="s">
        <v>6</v>
      </c>
      <c r="O20">
        <f>+J6</f>
        <v>-382955.37687727297</v>
      </c>
      <c r="P20">
        <f>+J10</f>
        <v>-493966.89731146465</v>
      </c>
      <c r="Q20">
        <f>+J14</f>
        <v>-450334.33223188482</v>
      </c>
      <c r="R20">
        <f>+J18</f>
        <v>-429551.48713568924</v>
      </c>
      <c r="S20">
        <f>+J22</f>
        <v>-89560.388874286553</v>
      </c>
      <c r="T20">
        <f>+J26</f>
        <v>-222306.51582282502</v>
      </c>
      <c r="U20">
        <f>+J30</f>
        <v>-75379.868129069917</v>
      </c>
      <c r="V20">
        <f>+J34</f>
        <v>160382.12318936083</v>
      </c>
      <c r="W20">
        <f>+J38</f>
        <v>190052.12139594392</v>
      </c>
      <c r="X20">
        <f>+J42</f>
        <v>357360.60727925878</v>
      </c>
    </row>
    <row r="21" spans="1:24" x14ac:dyDescent="0.3">
      <c r="A21" s="10">
        <f>+'[4]J&amp;K IIP $'!A20</f>
        <v>43647</v>
      </c>
      <c r="B21">
        <f>+'[1]IIP $'!M20</f>
        <v>-11666440</v>
      </c>
      <c r="C21" s="11">
        <f>+'[2]IIP $'!M20/1000000</f>
        <v>2155353.0072506499</v>
      </c>
      <c r="D21" s="11">
        <f>+'[3]IIP $'!M20/1000000</f>
        <v>-1185256.699378561</v>
      </c>
      <c r="E21" s="11">
        <f>+'[4]J&amp;K IIP $'!M20/1000000</f>
        <v>3601694.5529850367</v>
      </c>
      <c r="G21">
        <f>+'[1]IIP $'!F20-'[1]IIP $'!G20</f>
        <v>181773</v>
      </c>
      <c r="H21" s="11">
        <f>+'[2]IIP $'!F20/1000000-'[2]IIP $'!G20/1000000</f>
        <v>-522594.25024943607</v>
      </c>
      <c r="I21" s="11">
        <f>+'[3]IIP $'!F20/1000000-'[3]IIP $'!G20/1000000</f>
        <v>-3842489.0864499994</v>
      </c>
      <c r="J21" s="11">
        <f>+'[4]J&amp;K IIP $'!F20/1000000-'[4]J&amp;K IIP $'!G20/1000000</f>
        <v>-282538.07702504983</v>
      </c>
      <c r="L21">
        <f>+L19</f>
        <v>111112.86</v>
      </c>
    </row>
    <row r="22" spans="1:24" x14ac:dyDescent="0.3">
      <c r="A22" s="10">
        <f>+'[4]J&amp;K IIP $'!A21</f>
        <v>43739</v>
      </c>
      <c r="B22">
        <f>+'[1]IIP $'!M21</f>
        <v>-12608703</v>
      </c>
      <c r="C22" s="11">
        <f>+'[2]IIP $'!M21/1000000</f>
        <v>2281532.85129784</v>
      </c>
      <c r="D22" s="11">
        <f>+'[3]IIP $'!M21/1000000</f>
        <v>-1047300.6015972235</v>
      </c>
      <c r="E22" s="11">
        <f>+'[4]J&amp;K IIP $'!M21/1000000</f>
        <v>3669876.2336150729</v>
      </c>
      <c r="G22">
        <f>+'[1]IIP $'!F21-'[1]IIP $'!G21</f>
        <v>-329485</v>
      </c>
      <c r="H22" s="11">
        <f>+'[2]IIP $'!F21/1000000-'[2]IIP $'!G21/1000000</f>
        <v>-550926.25211238104</v>
      </c>
      <c r="I22" s="11">
        <f>+'[3]IIP $'!F21/1000000-'[3]IIP $'!G21/1000000</f>
        <v>-3987903.5121200019</v>
      </c>
      <c r="J22" s="11">
        <f>+'[4]J&amp;K IIP $'!F21/1000000-'[4]J&amp;K IIP $'!G21/1000000</f>
        <v>-89560.388874286553</v>
      </c>
      <c r="L22">
        <f>+L19</f>
        <v>111112.86</v>
      </c>
      <c r="O22">
        <f>+O10</f>
        <v>2015</v>
      </c>
      <c r="P22">
        <f t="shared" ref="P22:X22" si="10">+P10</f>
        <v>2016</v>
      </c>
      <c r="Q22">
        <f t="shared" si="10"/>
        <v>2017</v>
      </c>
      <c r="R22">
        <f t="shared" si="10"/>
        <v>2018</v>
      </c>
      <c r="S22">
        <f t="shared" si="10"/>
        <v>2019</v>
      </c>
      <c r="T22">
        <f t="shared" si="10"/>
        <v>2020</v>
      </c>
      <c r="U22">
        <f t="shared" si="10"/>
        <v>2021</v>
      </c>
      <c r="V22">
        <f t="shared" si="10"/>
        <v>2022</v>
      </c>
      <c r="W22">
        <f t="shared" si="10"/>
        <v>2023</v>
      </c>
      <c r="X22">
        <f t="shared" si="10"/>
        <v>2024</v>
      </c>
    </row>
    <row r="23" spans="1:24" x14ac:dyDescent="0.3">
      <c r="A23" s="10">
        <f>+'[4]J&amp;K IIP $'!A22</f>
        <v>43831</v>
      </c>
      <c r="B23">
        <f>+'[1]IIP $'!M22</f>
        <v>-13599447</v>
      </c>
      <c r="C23" s="11">
        <f>+'[2]IIP $'!M22/1000000</f>
        <v>2306716.44837966</v>
      </c>
      <c r="D23" s="11">
        <f>+'[3]IIP $'!M22/1000000</f>
        <v>-704886.73784612969</v>
      </c>
      <c r="E23" s="11">
        <f>+'[4]J&amp;K IIP $'!M22/1000000</f>
        <v>3864566.7069428028</v>
      </c>
      <c r="G23">
        <f>+'[1]IIP $'!F22-'[1]IIP $'!G22</f>
        <v>-745869</v>
      </c>
      <c r="H23" s="11">
        <f>+'[2]IIP $'!F22/1000000-'[2]IIP $'!G22/1000000</f>
        <v>-462068.99305035302</v>
      </c>
      <c r="I23" s="11">
        <f>+'[3]IIP $'!F22/1000000-'[3]IIP $'!G22/1000000</f>
        <v>-3143138.7926400001</v>
      </c>
      <c r="J23" s="11">
        <f>+'[4]J&amp;K IIP $'!F22/1000000-'[4]J&amp;K IIP $'!G22/1000000</f>
        <v>-17858.084843607619</v>
      </c>
      <c r="L23">
        <f>+T4</f>
        <v>117165.394</v>
      </c>
      <c r="N23" t="s">
        <v>0</v>
      </c>
      <c r="O23">
        <f>+O17/O$4/10</f>
        <v>0.61264259849236702</v>
      </c>
      <c r="P23">
        <f t="shared" ref="P23:X23" si="11">+P17/P$4/10</f>
        <v>0.71633303748444144</v>
      </c>
      <c r="Q23">
        <f t="shared" si="11"/>
        <v>1.131920075626049</v>
      </c>
      <c r="R23">
        <f t="shared" si="11"/>
        <v>0.39492784850974127</v>
      </c>
      <c r="S23">
        <f t="shared" si="11"/>
        <v>-0.29653183258895505</v>
      </c>
      <c r="T23">
        <f t="shared" si="11"/>
        <v>-1.3004240825580289</v>
      </c>
      <c r="U23">
        <f t="shared" si="11"/>
        <v>-2.3320611726581166</v>
      </c>
      <c r="V23">
        <f t="shared" si="11"/>
        <v>-1.65939338823232</v>
      </c>
      <c r="W23">
        <f t="shared" si="11"/>
        <v>-3.2193225086097295</v>
      </c>
      <c r="X23">
        <f t="shared" si="11"/>
        <v>-3.8160957427587001</v>
      </c>
    </row>
    <row r="24" spans="1:24" x14ac:dyDescent="0.3">
      <c r="A24" s="10">
        <f>+'[4]J&amp;K IIP $'!A23</f>
        <v>43922</v>
      </c>
      <c r="B24">
        <f>+'[1]IIP $'!M23</f>
        <v>-14460621</v>
      </c>
      <c r="C24" s="11">
        <f>+'[2]IIP $'!M23/1000000</f>
        <v>2371756.2999664904</v>
      </c>
      <c r="D24" s="11">
        <f>+'[3]IIP $'!M23/1000000</f>
        <v>-745493.7081196194</v>
      </c>
      <c r="E24" s="11">
        <f>+'[4]J&amp;K IIP $'!M23/1000000</f>
        <v>3868821.285947965</v>
      </c>
      <c r="G24">
        <f>+'[1]IIP $'!F23-'[1]IIP $'!G23</f>
        <v>-1092845</v>
      </c>
      <c r="H24" s="11">
        <f>+'[2]IIP $'!F23/1000000-'[2]IIP $'!G23/1000000</f>
        <v>-502054.65617860493</v>
      </c>
      <c r="I24" s="11">
        <f>+'[3]IIP $'!F23/1000000-'[3]IIP $'!G23/1000000</f>
        <v>-3453508.5519000012</v>
      </c>
      <c r="J24" s="11">
        <f>+'[4]J&amp;K IIP $'!F23/1000000-'[4]J&amp;K IIP $'!G23/1000000</f>
        <v>7188.3821504036896</v>
      </c>
      <c r="L24">
        <f>+L23</f>
        <v>117165.394</v>
      </c>
      <c r="N24" t="s">
        <v>1</v>
      </c>
      <c r="O24">
        <f t="shared" ref="O24:X24" si="12">+O18/O$4/10</f>
        <v>-0.52953877062571264</v>
      </c>
      <c r="P24">
        <f t="shared" si="12"/>
        <v>-0.38953355636041515</v>
      </c>
      <c r="Q24">
        <f t="shared" si="12"/>
        <v>-0.51035832559375904</v>
      </c>
      <c r="R24">
        <f t="shared" si="12"/>
        <v>-0.42875561007533242</v>
      </c>
      <c r="S24">
        <f t="shared" si="12"/>
        <v>-0.49582582260269514</v>
      </c>
      <c r="T24">
        <f t="shared" si="12"/>
        <v>-0.54829749515504533</v>
      </c>
      <c r="U24">
        <f t="shared" si="12"/>
        <v>-0.5481891199172122</v>
      </c>
      <c r="V24">
        <f t="shared" si="12"/>
        <v>-0.41463762326111542</v>
      </c>
      <c r="W24">
        <f t="shared" si="12"/>
        <v>-0.28544804560490089</v>
      </c>
      <c r="X24">
        <f t="shared" si="12"/>
        <v>-0.22195505864681012</v>
      </c>
    </row>
    <row r="25" spans="1:24" x14ac:dyDescent="0.3">
      <c r="A25" s="10">
        <f>+'[4]J&amp;K IIP $'!A24</f>
        <v>44013</v>
      </c>
      <c r="B25">
        <f>+'[1]IIP $'!M24</f>
        <v>-14721004</v>
      </c>
      <c r="C25" s="11">
        <f>+'[2]IIP $'!M24/1000000</f>
        <v>2353325.0462752301</v>
      </c>
      <c r="D25" s="11">
        <f>+'[3]IIP $'!M24/1000000</f>
        <v>-820311.23610379046</v>
      </c>
      <c r="E25" s="11">
        <f>+'[4]J&amp;K IIP $'!M24/1000000</f>
        <v>3906890.0902281059</v>
      </c>
      <c r="G25">
        <f>+'[1]IIP $'!F24-'[1]IIP $'!G24</f>
        <v>-1219612</v>
      </c>
      <c r="H25" s="11">
        <f>+'[2]IIP $'!F24/1000000-'[2]IIP $'!G24/1000000</f>
        <v>-533874.51482700906</v>
      </c>
      <c r="I25" s="11">
        <f>+'[3]IIP $'!F24/1000000-'[3]IIP $'!G24/1000000</f>
        <v>-3526986.1776400022</v>
      </c>
      <c r="J25" s="11">
        <f>+'[4]J&amp;K IIP $'!F24/1000000-'[4]J&amp;K IIP $'!G24/1000000</f>
        <v>-43835.905143804848</v>
      </c>
      <c r="L25">
        <f>+L23</f>
        <v>117165.394</v>
      </c>
      <c r="N25" t="s">
        <v>8</v>
      </c>
      <c r="O25">
        <f t="shared" ref="O25:X25" si="13">+O19/O$4/10</f>
        <v>-3.6012350943674738</v>
      </c>
      <c r="P25">
        <f t="shared" si="13"/>
        <v>-3.1012061725318252</v>
      </c>
      <c r="Q25">
        <f t="shared" si="13"/>
        <v>-3.6594312466896959</v>
      </c>
      <c r="R25">
        <f t="shared" si="13"/>
        <v>-3.1865459508536338</v>
      </c>
      <c r="S25">
        <f t="shared" si="13"/>
        <v>-3.5890566691560295</v>
      </c>
      <c r="T25">
        <f t="shared" si="13"/>
        <v>-3.1771369593311851</v>
      </c>
      <c r="U25">
        <f t="shared" si="13"/>
        <v>-3.1155164331538239</v>
      </c>
      <c r="V25">
        <f t="shared" si="13"/>
        <v>-2.476950626859495</v>
      </c>
      <c r="W25">
        <f t="shared" si="13"/>
        <v>-2.7289423359723064</v>
      </c>
      <c r="X25">
        <f t="shared" si="13"/>
        <v>-2.3561763679835237</v>
      </c>
    </row>
    <row r="26" spans="1:24" x14ac:dyDescent="0.3">
      <c r="A26" s="10">
        <f>+'[4]J&amp;K IIP $'!A25</f>
        <v>44105</v>
      </c>
      <c r="B26">
        <f>+'[1]IIP $'!M25</f>
        <v>-15050086</v>
      </c>
      <c r="C26" s="11">
        <f>+'[2]IIP $'!M25/1000000</f>
        <v>2268742.24574127</v>
      </c>
      <c r="D26" s="11">
        <f>+'[3]IIP $'!M25/1000000</f>
        <v>-720159.03513888782</v>
      </c>
      <c r="E26" s="11">
        <f>+'[4]J&amp;K IIP $'!M25/1000000</f>
        <v>3914341.4554532622</v>
      </c>
      <c r="G26">
        <f>+'[1]IIP $'!F25-'[1]IIP $'!G25</f>
        <v>-1523647</v>
      </c>
      <c r="H26" s="11">
        <f>+'[2]IIP $'!F25/1000000-'[2]IIP $'!G25/1000000</f>
        <v>-642414.92049053975</v>
      </c>
      <c r="I26" s="11">
        <f>+'[3]IIP $'!F25/1000000-'[3]IIP $'!G25/1000000</f>
        <v>-3722505.0363200027</v>
      </c>
      <c r="J26" s="11">
        <f>+'[4]J&amp;K IIP $'!F25/1000000-'[4]J&amp;K IIP $'!G25/1000000</f>
        <v>-222306.51582282502</v>
      </c>
      <c r="L26">
        <f>+L23</f>
        <v>117165.394</v>
      </c>
      <c r="N26" t="s">
        <v>6</v>
      </c>
      <c r="O26">
        <f t="shared" ref="O26:X26" si="14">+O20/O$4/10</f>
        <v>-0.44503141617057373</v>
      </c>
      <c r="P26">
        <f t="shared" si="14"/>
        <v>-0.50288905433567732</v>
      </c>
      <c r="Q26">
        <f t="shared" si="14"/>
        <v>-0.43977209279990043</v>
      </c>
      <c r="R26">
        <f t="shared" si="14"/>
        <v>-0.40167602646869793</v>
      </c>
      <c r="S26">
        <f t="shared" si="14"/>
        <v>-8.0603081294358322E-2</v>
      </c>
      <c r="T26">
        <f t="shared" si="14"/>
        <v>-0.18973735181808463</v>
      </c>
      <c r="U26">
        <f t="shared" si="14"/>
        <v>-6.0994600284619782E-2</v>
      </c>
      <c r="V26">
        <f t="shared" si="14"/>
        <v>0.12374575938499652</v>
      </c>
      <c r="W26">
        <f t="shared" si="14"/>
        <v>0.13971356032840204</v>
      </c>
      <c r="X26">
        <f t="shared" si="14"/>
        <v>0.25064517370601846</v>
      </c>
    </row>
    <row r="27" spans="1:24" x14ac:dyDescent="0.3">
      <c r="A27" s="10">
        <f>+'[4]J&amp;K IIP $'!A26</f>
        <v>44197</v>
      </c>
      <c r="B27">
        <f>+'[1]IIP $'!M26</f>
        <v>-16098813</v>
      </c>
      <c r="C27" s="11">
        <f>+'[2]IIP $'!M26/1000000</f>
        <v>2653620.9887564303</v>
      </c>
      <c r="D27" s="11">
        <f>+'[3]IIP $'!M26/1000000</f>
        <v>-456709.08571128786</v>
      </c>
      <c r="E27" s="11">
        <f>+'[4]J&amp;K IIP $'!M26/1000000</f>
        <v>3933678.3147660182</v>
      </c>
      <c r="G27">
        <f>+'[1]IIP $'!F26-'[1]IIP $'!G26</f>
        <v>-1901271</v>
      </c>
      <c r="H27" s="11">
        <f>+'[2]IIP $'!F26/1000000-'[2]IIP $'!G26/1000000</f>
        <v>-621399.8714858212</v>
      </c>
      <c r="I27" s="11">
        <f>+'[3]IIP $'!F26/1000000-'[3]IIP $'!G26/1000000</f>
        <v>-3586794.7500000009</v>
      </c>
      <c r="J27" s="11">
        <f>+'[4]J&amp;K IIP $'!F26/1000000-'[4]J&amp;K IIP $'!G26/1000000</f>
        <v>-57263.91505741328</v>
      </c>
      <c r="L27">
        <f>+U4</f>
        <v>123584.49400000001</v>
      </c>
    </row>
    <row r="28" spans="1:24" x14ac:dyDescent="0.3">
      <c r="A28" s="10">
        <f>+'[4]J&amp;K IIP $'!A27</f>
        <v>44287</v>
      </c>
      <c r="B28">
        <f>+'[1]IIP $'!M27</f>
        <v>-16448862</v>
      </c>
      <c r="C28" s="11">
        <f>+'[2]IIP $'!M27/1000000</f>
        <v>2717154.9716560696</v>
      </c>
      <c r="D28" s="11">
        <f>+'[3]IIP $'!M27/1000000</f>
        <v>-313620.02455568139</v>
      </c>
      <c r="E28" s="11">
        <f>+'[4]J&amp;K IIP $'!M27/1000000</f>
        <v>3875184.5632500597</v>
      </c>
      <c r="G28">
        <f>+'[1]IIP $'!F27-'[1]IIP $'!G27</f>
        <v>-1986232</v>
      </c>
      <c r="H28" s="11">
        <f>+'[2]IIP $'!F27/1000000-'[2]IIP $'!G27/1000000</f>
        <v>-657085.72560239013</v>
      </c>
      <c r="I28" s="11">
        <f>+'[3]IIP $'!F27/1000000-'[3]IIP $'!G27/1000000</f>
        <v>-3710699.614880004</v>
      </c>
      <c r="J28" s="11">
        <f>+'[4]J&amp;K IIP $'!F27/1000000-'[4]J&amp;K IIP $'!G27/1000000</f>
        <v>6926.1440380425192</v>
      </c>
      <c r="L28">
        <f>+L27</f>
        <v>123584.49400000001</v>
      </c>
    </row>
    <row r="29" spans="1:24" x14ac:dyDescent="0.3">
      <c r="A29" s="10">
        <f>+'[4]J&amp;K IIP $'!A28</f>
        <v>44378</v>
      </c>
      <c r="B29">
        <f>+'[1]IIP $'!M28</f>
        <v>-18832520</v>
      </c>
      <c r="C29" s="11">
        <f>+'[2]IIP $'!M28/1000000</f>
        <v>2343475.2350572799</v>
      </c>
      <c r="D29" s="11">
        <f>+'[3]IIP $'!M28/1000000</f>
        <v>-314759.99677380815</v>
      </c>
      <c r="E29" s="11">
        <f>+'[4]J&amp;K IIP $'!M28/1000000</f>
        <v>3987301.917665021</v>
      </c>
      <c r="G29">
        <f>+'[1]IIP $'!F28-'[1]IIP $'!G28</f>
        <v>-3189321</v>
      </c>
      <c r="H29" s="11">
        <f>+'[2]IIP $'!F28/1000000-'[2]IIP $'!G28/1000000</f>
        <v>-652255.08823048894</v>
      </c>
      <c r="I29" s="11">
        <f>+'[3]IIP $'!F28/1000000-'[3]IIP $'!G28/1000000</f>
        <v>-3854830.7745100027</v>
      </c>
      <c r="J29" s="11">
        <f>+'[4]J&amp;K IIP $'!F28/1000000-'[4]J&amp;K IIP $'!G28/1000000</f>
        <v>27859.047449524049</v>
      </c>
      <c r="L29">
        <f>+L27</f>
        <v>123584.49400000001</v>
      </c>
    </row>
    <row r="30" spans="1:24" x14ac:dyDescent="0.3">
      <c r="A30" s="10">
        <f>+'[4]J&amp;K IIP $'!A29</f>
        <v>44470</v>
      </c>
      <c r="B30">
        <f>+'[1]IIP $'!M29</f>
        <v>-18333493</v>
      </c>
      <c r="C30" s="11">
        <f>+'[2]IIP $'!M29/1000000</f>
        <v>2168004.21431563</v>
      </c>
      <c r="D30" s="11">
        <f>+'[3]IIP $'!M29/1000000</f>
        <v>-2908.3453445071887</v>
      </c>
      <c r="E30" s="11">
        <f>+'[4]J&amp;K IIP $'!M29/1000000</f>
        <v>3864618.6132938848</v>
      </c>
      <c r="G30">
        <f>+'[1]IIP $'!F29-'[1]IIP $'!G29</f>
        <v>-2882066</v>
      </c>
      <c r="H30" s="11">
        <f>+'[2]IIP $'!F29/1000000-'[2]IIP $'!G29/1000000</f>
        <v>-677476.75001274003</v>
      </c>
      <c r="I30" s="11">
        <f>+'[3]IIP $'!F29/1000000-'[3]IIP $'!G29/1000000</f>
        <v>-3850295.2194000017</v>
      </c>
      <c r="J30" s="11">
        <f>+'[4]J&amp;K IIP $'!F29/1000000-'[4]J&amp;K IIP $'!G29/1000000</f>
        <v>-75379.868129069917</v>
      </c>
      <c r="L30">
        <f>+L27</f>
        <v>123584.49400000001</v>
      </c>
    </row>
    <row r="31" spans="1:24" x14ac:dyDescent="0.3">
      <c r="A31" s="10">
        <f>+'[4]J&amp;K IIP $'!A30</f>
        <v>44562</v>
      </c>
      <c r="B31">
        <f>+'[1]IIP $'!M30</f>
        <v>-16650078</v>
      </c>
      <c r="C31" s="11">
        <f>+'[2]IIP $'!M30/1000000</f>
        <v>2241786.801403</v>
      </c>
      <c r="D31" s="11">
        <f>+'[3]IIP $'!M30/1000000</f>
        <v>279332.74912746251</v>
      </c>
      <c r="E31" s="11">
        <f>+'[4]J&amp;K IIP $'!M30/1000000</f>
        <v>3961406.4517003335</v>
      </c>
      <c r="G31">
        <f>+'[1]IIP $'!F30-'[1]IIP $'!G30</f>
        <v>-2188213</v>
      </c>
      <c r="H31" s="11">
        <f>+'[2]IIP $'!F30/1000000-'[2]IIP $'!G30/1000000</f>
        <v>-547797.53116269095</v>
      </c>
      <c r="I31" s="11">
        <f>+'[3]IIP $'!F30/1000000-'[3]IIP $'!G30/1000000</f>
        <v>-3302435.6019200031</v>
      </c>
      <c r="J31" s="11">
        <f>+'[4]J&amp;K IIP $'!F30/1000000-'[4]J&amp;K IIP $'!G30/1000000</f>
        <v>-89974.02363707684</v>
      </c>
      <c r="L31">
        <f>+V4</f>
        <v>129606.15700000001</v>
      </c>
    </row>
    <row r="32" spans="1:24" x14ac:dyDescent="0.3">
      <c r="A32" s="10">
        <f>+'[4]J&amp;K IIP $'!A31</f>
        <v>44652</v>
      </c>
      <c r="B32">
        <f>+'[1]IIP $'!M31</f>
        <v>-16868546</v>
      </c>
      <c r="C32" s="11">
        <f>+'[2]IIP $'!M31/1000000</f>
        <v>2273727.8670689198</v>
      </c>
      <c r="D32" s="11">
        <f>+'[3]IIP $'!M31/1000000</f>
        <v>499612.34829747403</v>
      </c>
      <c r="E32" s="11">
        <f>+'[4]J&amp;K IIP $'!M31/1000000</f>
        <v>3796095.170705413</v>
      </c>
      <c r="G32">
        <f>+'[1]IIP $'!F31-'[1]IIP $'!G31</f>
        <v>-2340477</v>
      </c>
      <c r="H32" s="11">
        <f>+'[2]IIP $'!F31/1000000-'[2]IIP $'!G31/1000000</f>
        <v>-595515.61704678007</v>
      </c>
      <c r="I32" s="11">
        <f>+'[3]IIP $'!F31/1000000-'[3]IIP $'!G31/1000000</f>
        <v>-2861423.7437499994</v>
      </c>
      <c r="J32" s="11">
        <f>+'[4]J&amp;K IIP $'!F31/1000000-'[4]J&amp;K IIP $'!G31/1000000</f>
        <v>72355.95576107176</v>
      </c>
      <c r="L32">
        <f>+L31</f>
        <v>129606.15700000001</v>
      </c>
    </row>
    <row r="33" spans="1:12" x14ac:dyDescent="0.3">
      <c r="A33" s="10">
        <f>+'[4]J&amp;K IIP $'!A32</f>
        <v>44743</v>
      </c>
      <c r="B33">
        <f>+'[1]IIP $'!M32</f>
        <v>-16161430</v>
      </c>
      <c r="C33" s="11">
        <f>+'[2]IIP $'!M32/1000000</f>
        <v>2507543.8160221097</v>
      </c>
      <c r="D33" s="11">
        <f>+'[3]IIP $'!M32/1000000</f>
        <v>605094.28780446842</v>
      </c>
      <c r="E33" s="11">
        <f>+'[4]J&amp;K IIP $'!M32/1000000</f>
        <v>3595765.5259275334</v>
      </c>
      <c r="G33">
        <f>+'[1]IIP $'!F32-'[1]IIP $'!G32</f>
        <v>-1921169</v>
      </c>
      <c r="H33" s="11">
        <f>+'[2]IIP $'!F32/1000000-'[2]IIP $'!G32/1000000</f>
        <v>-518872.57552029903</v>
      </c>
      <c r="I33" s="11">
        <f>+'[3]IIP $'!F32/1000000-'[3]IIP $'!G32/1000000</f>
        <v>-2605487.6488400213</v>
      </c>
      <c r="J33" s="11">
        <f>+'[4]J&amp;K IIP $'!F32/1000000-'[4]J&amp;K IIP $'!G32/1000000</f>
        <v>39674.545982003212</v>
      </c>
      <c r="L33">
        <f>+L31</f>
        <v>129606.15700000001</v>
      </c>
    </row>
    <row r="34" spans="1:12" x14ac:dyDescent="0.3">
      <c r="A34" s="10">
        <f>+'[4]J&amp;K IIP $'!A33</f>
        <v>44835</v>
      </c>
      <c r="B34">
        <f>+'[1]IIP $'!M33</f>
        <v>-16775718</v>
      </c>
      <c r="C34" s="11">
        <f>+'[2]IIP $'!M33/1000000</f>
        <v>2403579.2228809199</v>
      </c>
      <c r="D34" s="11">
        <f>+'[3]IIP $'!M33/1000000</f>
        <v>335794.2130242674</v>
      </c>
      <c r="E34" s="11">
        <f>+'[4]J&amp;K IIP $'!M33/1000000</f>
        <v>3756274.7013140074</v>
      </c>
      <c r="G34">
        <f>+'[1]IIP $'!F33-'[1]IIP $'!G33</f>
        <v>-2150676</v>
      </c>
      <c r="H34" s="11">
        <f>+'[2]IIP $'!F33/1000000-'[2]IIP $'!G33/1000000</f>
        <v>-537395.88898486982</v>
      </c>
      <c r="I34" s="11">
        <f>+'[3]IIP $'!F33/1000000-'[3]IIP $'!G33/1000000</f>
        <v>-3210280.5182600012</v>
      </c>
      <c r="J34" s="11">
        <f>+'[4]J&amp;K IIP $'!F33/1000000-'[4]J&amp;K IIP $'!G33/1000000</f>
        <v>160382.12318936083</v>
      </c>
      <c r="L34">
        <f>+L31</f>
        <v>129606.15700000001</v>
      </c>
    </row>
    <row r="35" spans="1:12" x14ac:dyDescent="0.3">
      <c r="A35" s="10">
        <f>+'[4]J&amp;K IIP $'!A34</f>
        <v>44927</v>
      </c>
      <c r="B35">
        <f>+'[1]IIP $'!M34</f>
        <v>-18309236</v>
      </c>
      <c r="C35" s="11">
        <f>+'[2]IIP $'!M34/1000000</f>
        <v>2491911.6644803798</v>
      </c>
      <c r="D35" s="11">
        <f>+'[3]IIP $'!M34/1000000</f>
        <v>298617.77351938153</v>
      </c>
      <c r="E35" s="11">
        <f>+'[4]J&amp;K IIP $'!M34/1000000</f>
        <v>4060128.1059162854</v>
      </c>
      <c r="G35">
        <f>+'[1]IIP $'!F34-'[1]IIP $'!G34</f>
        <v>-2822074</v>
      </c>
      <c r="H35" s="11">
        <f>+'[2]IIP $'!F34/1000000-'[2]IIP $'!G34/1000000</f>
        <v>-582395.78373779205</v>
      </c>
      <c r="I35" s="11">
        <f>+'[3]IIP $'!F34/1000000-'[3]IIP $'!G34/1000000</f>
        <v>-3573258.9974999996</v>
      </c>
      <c r="J35" s="11">
        <f>+'[4]J&amp;K IIP $'!F34/1000000-'[4]J&amp;K IIP $'!G34/1000000</f>
        <v>180486.44255386153</v>
      </c>
      <c r="L35">
        <f>+W4</f>
        <v>136029.83199999999</v>
      </c>
    </row>
    <row r="36" spans="1:12" x14ac:dyDescent="0.3">
      <c r="A36" s="10">
        <f>+'[4]J&amp;K IIP $'!A35</f>
        <v>45017</v>
      </c>
      <c r="B36">
        <f>+'[1]IIP $'!M35</f>
        <v>-18289983</v>
      </c>
      <c r="C36" s="11">
        <f>+'[2]IIP $'!M35/1000000</f>
        <v>2707469.6053993902</v>
      </c>
      <c r="D36" s="11">
        <f>+'[3]IIP $'!M35/1000000</f>
        <v>262867.2685479208</v>
      </c>
      <c r="E36" s="11">
        <f>+'[4]J&amp;K IIP $'!M35/1000000</f>
        <v>4107751.4835177637</v>
      </c>
      <c r="G36">
        <f>+'[1]IIP $'!F35-'[1]IIP $'!G35</f>
        <v>-2810959</v>
      </c>
      <c r="H36" s="11">
        <f>+'[2]IIP $'!F35/1000000-'[2]IIP $'!G35/1000000</f>
        <v>-531081.37750114012</v>
      </c>
      <c r="I36" s="11">
        <f>+'[3]IIP $'!F35/1000000-'[3]IIP $'!G35/1000000</f>
        <v>-3522267.2520600017</v>
      </c>
      <c r="J36" s="11">
        <f>+'[4]J&amp;K IIP $'!F35/1000000-'[4]J&amp;K IIP $'!G35/1000000</f>
        <v>194118.52308021765</v>
      </c>
      <c r="L36">
        <f>+L35</f>
        <v>136029.83199999999</v>
      </c>
    </row>
    <row r="37" spans="1:12" x14ac:dyDescent="0.3">
      <c r="A37" s="10">
        <f>+'[4]J&amp;K IIP $'!A36</f>
        <v>45108</v>
      </c>
      <c r="B37">
        <f>+'[1]IIP $'!M36</f>
        <v>-20416524</v>
      </c>
      <c r="C37" s="11">
        <f>+'[2]IIP $'!M36/1000000</f>
        <v>2838525.8013777798</v>
      </c>
      <c r="D37" s="11">
        <f>+'[3]IIP $'!M36/1000000</f>
        <v>479567.34503202379</v>
      </c>
      <c r="E37" s="11">
        <f>+'[4]J&amp;K IIP $'!M36/1000000</f>
        <v>4016350.7356057162</v>
      </c>
      <c r="G37">
        <f>+'[1]IIP $'!F36-'[1]IIP $'!G36</f>
        <v>-3551462</v>
      </c>
      <c r="H37" s="11">
        <f>+'[2]IIP $'!F36/1000000-'[2]IIP $'!G36/1000000</f>
        <v>-480122.06169462891</v>
      </c>
      <c r="I37" s="11">
        <f>+'[3]IIP $'!F36/1000000-'[3]IIP $'!G36/1000000</f>
        <v>-3363936.0208600042</v>
      </c>
      <c r="J37" s="11">
        <f>+'[4]J&amp;K IIP $'!F36/1000000-'[4]J&amp;K IIP $'!G36/1000000</f>
        <v>251897.53970329114</v>
      </c>
      <c r="L37">
        <f>+L35</f>
        <v>136029.83199999999</v>
      </c>
    </row>
    <row r="38" spans="1:12" x14ac:dyDescent="0.3">
      <c r="A38" s="10">
        <f>+'[4]J&amp;K IIP $'!A37</f>
        <v>45200</v>
      </c>
      <c r="B38">
        <f>+'[1]IIP $'!M37</f>
        <v>-22017009</v>
      </c>
      <c r="C38" s="11">
        <f>+'[2]IIP $'!M37/1000000</f>
        <v>2832797.1180623197</v>
      </c>
      <c r="D38" s="11">
        <f>+'[3]IIP $'!M37/1000000</f>
        <v>606033.77077734482</v>
      </c>
      <c r="E38" s="11">
        <f>+'[4]J&amp;K IIP $'!M37/1000000</f>
        <v>3649771.7211079574</v>
      </c>
      <c r="G38">
        <f>+'[1]IIP $'!F37-'[1]IIP $'!G37</f>
        <v>-4379239</v>
      </c>
      <c r="H38" s="11">
        <f>+'[2]IIP $'!F37/1000000-'[2]IIP $'!G37/1000000</f>
        <v>-388294.49688363005</v>
      </c>
      <c r="I38" s="11">
        <f>+'[3]IIP $'!F37/1000000-'[3]IIP $'!G37/1000000</f>
        <v>-3712175.6750000035</v>
      </c>
      <c r="J38" s="11">
        <f>+'[4]J&amp;K IIP $'!F37/1000000-'[4]J&amp;K IIP $'!G37/1000000</f>
        <v>190052.12139594392</v>
      </c>
      <c r="L38">
        <f>+L35</f>
        <v>136029.83199999999</v>
      </c>
    </row>
    <row r="39" spans="1:12" x14ac:dyDescent="0.3">
      <c r="A39" s="10">
        <f>+'[4]J&amp;K IIP $'!A38</f>
        <v>45292</v>
      </c>
      <c r="B39">
        <f>+'[1]IIP $'!M38</f>
        <v>-23206115</v>
      </c>
      <c r="C39" s="11">
        <f>+'[2]IIP $'!M38/1000000</f>
        <v>2901264.25161938</v>
      </c>
      <c r="D39" s="11">
        <f>+'[3]IIP $'!M38/1000000</f>
        <v>855820.44266027911</v>
      </c>
      <c r="E39" s="11">
        <f>+'[4]J&amp;K IIP $'!M38/1000000</f>
        <v>3783198.2045452767</v>
      </c>
      <c r="G39">
        <f>+'[1]IIP $'!F38-'[1]IIP $'!G38</f>
        <v>-4991983</v>
      </c>
      <c r="H39" s="11">
        <f>+'[2]IIP $'!F38/1000000-'[2]IIP $'!G38/1000000</f>
        <v>-364775.40963042201</v>
      </c>
      <c r="I39" s="11">
        <f>+'[3]IIP $'!F38/1000000-'[3]IIP $'!G38/1000000</f>
        <v>-3752399.287460003</v>
      </c>
      <c r="J39" s="11">
        <f>+'[4]J&amp;K IIP $'!F38/1000000-'[4]J&amp;K IIP $'!G38/1000000</f>
        <v>215686.74822502397</v>
      </c>
      <c r="L39">
        <f>+X4</f>
        <v>142576.29699999999</v>
      </c>
    </row>
    <row r="40" spans="1:12" x14ac:dyDescent="0.3">
      <c r="A40" s="10">
        <f>+'[4]J&amp;K IIP $'!A39</f>
        <v>45383</v>
      </c>
      <c r="B40">
        <f>+'[1]IIP $'!M39</f>
        <v>-24510534</v>
      </c>
      <c r="C40" s="11">
        <f>+'[2]IIP $'!M39/1000000</f>
        <v>2943314.4870304302</v>
      </c>
      <c r="D40" s="11">
        <f>+'[3]IIP $'!M39/1000000</f>
        <v>1330282.7695496527</v>
      </c>
      <c r="E40" s="11">
        <f>+'[4]J&amp;K IIP $'!M39/1000000</f>
        <v>3840730.1065793363</v>
      </c>
      <c r="G40">
        <f>+'[1]IIP $'!F39-'[1]IIP $'!G39</f>
        <v>-5288329</v>
      </c>
      <c r="H40" s="11">
        <f>+'[2]IIP $'!F39/1000000-'[2]IIP $'!G39/1000000</f>
        <v>-367990.77117185004</v>
      </c>
      <c r="I40" s="11">
        <f>+'[3]IIP $'!F39/1000000-'[3]IIP $'!G39/1000000</f>
        <v>-3464763.6002000021</v>
      </c>
      <c r="J40" s="11">
        <f>+'[4]J&amp;K IIP $'!F39/1000000-'[4]J&amp;K IIP $'!G39/1000000</f>
        <v>114816.45765312156</v>
      </c>
      <c r="L40">
        <f>+L39</f>
        <v>142576.29699999999</v>
      </c>
    </row>
    <row r="41" spans="1:12" x14ac:dyDescent="0.3">
      <c r="A41" s="10">
        <f>+'[4]J&amp;K IIP $'!A40</f>
        <v>45474</v>
      </c>
      <c r="B41">
        <f>+'[1]IIP $'!M40</f>
        <v>-26539470</v>
      </c>
      <c r="C41" s="11">
        <f>+'[2]IIP $'!M40/1000000</f>
        <v>3158619.8343511401</v>
      </c>
      <c r="D41" s="11">
        <f>+'[3]IIP $'!M40/1000000</f>
        <v>1570639.8801587694</v>
      </c>
      <c r="E41" s="11">
        <f>+'[4]J&amp;K IIP $'!M40/1000000</f>
        <v>4090523.2555904458</v>
      </c>
      <c r="G41">
        <f>+'[1]IIP $'!F40-'[1]IIP $'!G40</f>
        <v>-6565183</v>
      </c>
      <c r="H41" s="11">
        <f>+'[2]IIP $'!F40/1000000-'[2]IIP $'!G40/1000000</f>
        <v>-415168.32271903905</v>
      </c>
      <c r="I41" s="11">
        <f>+'[3]IIP $'!F40/1000000-'[3]IIP $'!G40/1000000</f>
        <v>-3695921.4124800041</v>
      </c>
      <c r="J41" s="11">
        <f>+'[4]J&amp;K IIP $'!F40/1000000-'[4]J&amp;K IIP $'!G40/1000000</f>
        <v>188935.23813839303</v>
      </c>
      <c r="L41">
        <f>+L39</f>
        <v>142576.29699999999</v>
      </c>
    </row>
    <row r="42" spans="1:12" x14ac:dyDescent="0.3">
      <c r="A42" s="10">
        <f>+'[4]J&amp;K IIP $'!A41</f>
        <v>45566</v>
      </c>
      <c r="B42">
        <f>+'[1]IIP $'!M41</f>
        <v>-24652929</v>
      </c>
      <c r="C42" s="11">
        <f>+'[2]IIP $'!M41/1000000</f>
        <v>3277704.8563093399</v>
      </c>
      <c r="D42" s="11">
        <f>+'[3]IIP $'!M41/1000000</f>
        <v>1907374.0145509781</v>
      </c>
      <c r="E42" s="11">
        <f>+'[4]J&amp;K IIP $'!M41/1000000</f>
        <v>4214260.1495045871</v>
      </c>
      <c r="G42">
        <f>+'[1]IIP $'!F41-'[1]IIP $'!G41</f>
        <v>-5440848</v>
      </c>
      <c r="H42" s="11">
        <f>+'[2]IIP $'!F41/1000000-'[2]IIP $'!G41/1000000</f>
        <v>-316455.30362280016</v>
      </c>
      <c r="I42" s="11">
        <f>+'[3]IIP $'!F41/1000000-'[3]IIP $'!G41/1000000</f>
        <v>-3359349.0162600018</v>
      </c>
      <c r="J42" s="11">
        <f>+'[4]J&amp;K IIP $'!F41/1000000-'[4]J&amp;K IIP $'!G41/1000000</f>
        <v>357360.60727925878</v>
      </c>
      <c r="L42">
        <f>+L39</f>
        <v>142576.29699999999</v>
      </c>
    </row>
    <row r="43" spans="1:12" x14ac:dyDescent="0.3">
      <c r="A43" s="10">
        <f>+'[4]J&amp;K IIP $'!A42</f>
        <v>45658</v>
      </c>
      <c r="B43">
        <f>+'[1]IIP $'!M42</f>
        <v>-26158000</v>
      </c>
      <c r="C43" s="11">
        <f>+'[2]IIP $'!M42/1000000</f>
        <v>3609601.7822910198</v>
      </c>
      <c r="D43" s="11">
        <f>+'[3]IIP $'!M42/1000000</f>
        <v>1835403.0038327281</v>
      </c>
      <c r="E43" s="11">
        <f>+'[4]J&amp;K IIP $'!M42/1000000</f>
        <v>4270525.1327860989</v>
      </c>
      <c r="G43">
        <f>+'[1]IIP $'!F42-'[1]IIP $'!G42</f>
        <v>-6185662</v>
      </c>
      <c r="H43" s="11">
        <f>+'[2]IIP $'!F42/1000000-'[2]IIP $'!G42/1000000</f>
        <v>-290764.23722152098</v>
      </c>
      <c r="I43" s="11">
        <f>+'[3]IIP $'!F42/1000000-'[3]IIP $'!G42/1000000</f>
        <v>-3964033.1976000015</v>
      </c>
      <c r="J43" s="11">
        <f>+'[4]J&amp;K IIP $'!F42/1000000-'[4]J&amp;K IIP $'!G42/1000000</f>
        <v>186766.61597468657</v>
      </c>
      <c r="L43">
        <f>+Y4</f>
        <v>149567.527</v>
      </c>
    </row>
    <row r="44" spans="1:12" x14ac:dyDescent="0.3">
      <c r="A44" s="10">
        <f>+'[4]J&amp;K IIP $'!A43</f>
        <v>45748</v>
      </c>
      <c r="B44">
        <f>+'[1]IIP $'!M43</f>
        <v>-27613957</v>
      </c>
      <c r="C44" s="11">
        <f>+'[2]IIP $'!M43/1000000</f>
        <v>3804713.0500745401</v>
      </c>
      <c r="D44" s="11">
        <f>+'[3]IIP $'!M43/1000000</f>
        <v>1708435.1072952761</v>
      </c>
      <c r="E44" s="11">
        <f>+'[4]J&amp;K IIP $'!M43/1000000</f>
        <v>4744200.5537311807</v>
      </c>
      <c r="G44">
        <f>+'[1]IIP $'!F43-'[1]IIP $'!G43</f>
        <v>-6885772</v>
      </c>
      <c r="H44" s="11">
        <f>+'[2]IIP $'!F43/1000000-'[2]IIP $'!G43/1000000</f>
        <v>-303577.33671471011</v>
      </c>
      <c r="I44" s="11">
        <f>+'[3]IIP $'!F43/1000000-'[3]IIP $'!G43/1000000</f>
        <v>-4210820.200000003</v>
      </c>
      <c r="J44" s="11">
        <f>+'[4]J&amp;K IIP $'!F43/1000000-'[4]J&amp;K IIP $'!G43/1000000</f>
        <v>215317.64270093944</v>
      </c>
      <c r="L44">
        <f>+L43</f>
        <v>149567.527</v>
      </c>
    </row>
    <row r="45" spans="1:12" x14ac:dyDescent="0.3">
      <c r="L45">
        <f>+L43</f>
        <v>149567.527</v>
      </c>
    </row>
    <row r="46" spans="1:12" x14ac:dyDescent="0.3">
      <c r="L46">
        <f>+L43</f>
        <v>149567.527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</vt:lpstr>
      <vt:lpstr>IIP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Bayoumi</dc:creator>
  <cp:lastModifiedBy>Ariyasuren Baldansenge</cp:lastModifiedBy>
  <dcterms:created xsi:type="dcterms:W3CDTF">2025-12-04T23:21:52Z</dcterms:created>
  <dcterms:modified xsi:type="dcterms:W3CDTF">2026-02-12T15:31:03Z</dcterms:modified>
</cp:coreProperties>
</file>